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<sst xmlns="http://schemas.openxmlformats.org/spreadsheetml/2006/main" count="2003" uniqueCount="482">
  <si>
    <t>File opened</t>
  </si>
  <si>
    <t>2021-05-06 16:42:47</t>
  </si>
  <si>
    <t>Console s/n</t>
  </si>
  <si>
    <t>68C-831503</t>
  </si>
  <si>
    <t>Console ver</t>
  </si>
  <si>
    <t>Bluestem v.1.4.02</t>
  </si>
  <si>
    <t>Scripts ver</t>
  </si>
  <si>
    <t>2020.02  1.4.02, Jan 2020</t>
  </si>
  <si>
    <t>Head s/n</t>
  </si>
  <si>
    <t>68H-581503</t>
  </si>
  <si>
    <t>Head ver</t>
  </si>
  <si>
    <t>1.4.0</t>
  </si>
  <si>
    <t>Head cal</t>
  </si>
  <si>
    <t>{"tazero": "-0.00228119", "ssa_ref": "35974.6", "co2aspan2": "-0.0257965", "co2bspan2b": "0.32636", "h2obspan1": "1.00029", "co2bspan2": "-0.0261668", "h2obspanconc2": "0", "co2aspan2a": "0.329491", "tbzero": "0.0863571", "h2oaspanconc1": "12.21", "co2aspanconc1": "2500", "h2oaspan2": "0", "h2oaspan2b": "0.069198", "h2oazero": "1.00241", "h2obspanconc1": "12.21", "h2oaspan2a": "0.0689952", "h2oaspanconc2": "0", "co2azero": "0.990305", "co2aspanconc2": "296.7", "co2aspan1": "1.00108", "co2bspanconc2": "296.7", "chamberpressurezero": "2.55175", "h2obzero": "0.996793", "flowbzero": "0.31521", "co2bspan1": "1.00105", "flowazero": "0.306", "h2obspan2": "0", "co2bspanconc1": "2500", "co2bzero": "0.957759", "h2obspan2b": "0.0691233", "oxygen": "21", "h2obspan2a": "0.0691036", "flowmeterzero": "1.0032", "co2bspan2a": "0.328844", "h2oaspan1": "1.00294", "co2aspan2b": "0.327046", "ssb_ref": "37595.2"}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</si>
  <si>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</si>
  <si>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</si>
  <si>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</si>
  <si>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</si>
  <si>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</si>
  <si>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</si>
  <si>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</si>
  <si>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</si>
  <si>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</si>
  <si>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16:42:47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</si>
  <si>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</si>
  <si>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</si>
  <si>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</si>
  <si>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</si>
  <si>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</si>
  <si>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</si>
  <si>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</si>
  <si>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</si>
  <si>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</si>
  <si>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</si>
  <si>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</si>
  <si>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</si>
  <si>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</si>
  <si>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</si>
  <si>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</si>
  <si>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</si>
  <si>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</si>
  <si>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</si>
  <si>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</si>
  <si>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</si>
  <si>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</si>
  <si>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</si>
  <si>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</si>
  <si>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</si>
  <si>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</si>
  <si>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</si>
  <si>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</si>
  <si>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</si>
  <si>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</si>
  <si>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</si>
  <si>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</si>
  <si>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</si>
  <si>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</si>
  <si>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</si>
  <si>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</si>
  <si>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</si>
  <si>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</si>
  <si>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</si>
  <si>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</si>
  <si>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</si>
  <si>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</si>
  <si>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</si>
  <si>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</si>
  <si>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</si>
  <si>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</si>
  <si>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</si>
  <si>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</si>
  <si>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</si>
  <si>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</si>
  <si>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</si>
  <si>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</si>
  <si>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</si>
  <si>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</si>
  <si>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</si>
  <si>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3.649 82.4727 381.694 626.613 863.74 1052.46 1252.62 1346.48</t>
  </si>
  <si>
    <t>Fs_true</t>
  </si>
  <si>
    <t>-0.759559 101.202 402.096 601.275 801.768 1000.51 1203.45 1400.65</t>
  </si>
  <si>
    <t>leak_wt</t>
  </si>
  <si>
    <t>Sys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</si>
  <si>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</si>
  <si>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</si>
  <si>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</si>
  <si>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</si>
  <si>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</si>
  <si>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</si>
  <si>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</si>
  <si>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</si>
  <si>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</si>
  <si>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</si>
  <si>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</si>
  <si>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</si>
  <si>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</si>
  <si>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</si>
  <si>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</si>
  <si>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</si>
  <si>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</si>
  <si>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</si>
  <si>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</si>
  <si>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</si>
  <si>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</si>
  <si>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</si>
  <si>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</si>
  <si>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</si>
  <si>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</si>
  <si>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</si>
  <si>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</si>
  <si>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</si>
  <si>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</si>
  <si>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</si>
  <si>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</si>
  <si>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</si>
  <si>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</si>
  <si>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</si>
  <si>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</si>
  <si>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</si>
  <si>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</si>
  <si>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</si>
  <si>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</si>
  <si>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</si>
  <si>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</si>
  <si>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</si>
  <si>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</si>
  <si>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</si>
  <si>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</si>
  <si>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</si>
  <si>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</si>
  <si>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</si>
  <si>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</si>
  <si>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</si>
  <si>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</si>
  <si>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</si>
  <si>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</si>
  <si>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</si>
  <si>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</si>
  <si>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</si>
  <si>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</si>
  <si>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</si>
  <si>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</si>
  <si>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</si>
  <si>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</si>
  <si>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</si>
  <si>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</si>
  <si>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</si>
  <si>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</si>
  <si>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</si>
  <si>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</si>
  <si>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</si>
  <si>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</si>
  <si>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</si>
  <si>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</si>
  <si>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</si>
  <si>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</si>
  <si>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</si>
  <si>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</si>
  <si>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</si>
  <si>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</si>
  <si>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</si>
  <si>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</si>
  <si>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</si>
  <si>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</si>
  <si>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</si>
  <si>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</si>
  <si>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</si>
  <si>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</si>
  <si>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</si>
  <si>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</si>
  <si>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</si>
  <si>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</si>
  <si>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</si>
  <si>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</si>
  <si>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</si>
  <si>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</si>
  <si>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</si>
  <si>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</si>
  <si>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</si>
  <si>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</si>
  <si>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</si>
  <si>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</si>
  <si>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</si>
  <si>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</si>
  <si>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</si>
  <si>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</si>
  <si>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</si>
  <si>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</si>
  <si>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</si>
  <si>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</si>
  <si>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</si>
  <si>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</si>
  <si>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</si>
  <si>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</si>
  <si>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</si>
  <si>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</si>
  <si>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</si>
  <si>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</si>
  <si>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</si>
  <si>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</si>
  <si>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</si>
  <si>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</si>
  <si>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</si>
  <si>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</si>
  <si>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</si>
  <si>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</si>
  <si>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</si>
  <si>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</si>
  <si>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</si>
  <si>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</si>
  <si>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</si>
  <si>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</si>
  <si>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</si>
  <si>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</si>
  <si>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</si>
  <si>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</si>
  <si>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</si>
  <si>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</si>
  <si>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</si>
  <si>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</si>
  <si>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</si>
  <si>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</si>
  <si>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</si>
  <si>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</si>
  <si>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</si>
  <si>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</si>
  <si>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</si>
  <si>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</si>
  <si>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</si>
  <si>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</si>
  <si>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</si>
  <si>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</si>
  <si>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</si>
  <si>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</si>
  <si>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</si>
  <si>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</si>
  <si>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</si>
  <si>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</si>
  <si>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</si>
  <si>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</si>
  <si>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</si>
  <si>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</si>
  <si>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</si>
  <si>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</si>
  <si>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</si>
  <si>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</si>
  <si>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</si>
  <si>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</si>
  <si>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</si>
  <si>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</si>
  <si>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</si>
  <si>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</si>
  <si>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</si>
  <si>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</si>
  <si>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</si>
  <si>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</si>
  <si>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</si>
  <si>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</si>
  <si>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</si>
  <si>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</si>
  <si>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</si>
  <si>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</si>
  <si>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</si>
  <si>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</si>
  <si>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</si>
  <si>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</si>
  <si>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</si>
  <si>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</si>
  <si>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</si>
  <si>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</si>
  <si>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</si>
  <si>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</si>
  <si>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</si>
  <si>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</si>
  <si>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</si>
  <si>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</si>
  <si>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</si>
  <si>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</si>
  <si>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</si>
  <si>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</si>
  <si>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</si>
  <si>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</si>
  <si>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</si>
  <si>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</si>
  <si>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</si>
  <si>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</si>
  <si>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</si>
  <si>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</si>
  <si>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</si>
  <si>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</si>
  <si>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</si>
  <si>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</si>
  <si>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</si>
  <si>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</si>
  <si>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</si>
  <si>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20210506 17:14:02</t>
  </si>
  <si>
    <t>17:14:02</t>
  </si>
  <si>
    <t>-</t>
  </si>
  <si>
    <t>0: Broadleaf</t>
  </si>
  <si>
    <t>17:12:11</t>
  </si>
  <si>
    <t>3/3</t>
  </si>
  <si>
    <t>20210506 17:14:17</t>
  </si>
  <si>
    <t>17:14:17</t>
  </si>
  <si>
    <t>20210506 17:14:32</t>
  </si>
  <si>
    <t>17:14:32</t>
  </si>
  <si>
    <t>2/3</t>
  </si>
  <si>
    <t>20210506 17:14:47</t>
  </si>
  <si>
    <t>17:14:47</t>
  </si>
  <si>
    <t>20210506 17:15:02</t>
  </si>
  <si>
    <t>17:15:02</t>
  </si>
  <si>
    <t>1/3</t>
  </si>
  <si>
    <t>20210506 17:15:17</t>
  </si>
  <si>
    <t>17:15:17</t>
  </si>
  <si>
    <t>20210506 17:15:32</t>
  </si>
  <si>
    <t>17:15:32</t>
  </si>
  <si>
    <t>20210506 17:15:47</t>
  </si>
  <si>
    <t>17:15:47</t>
  </si>
  <si>
    <t>20210506 17:16:02</t>
  </si>
  <si>
    <t>17:16:02</t>
  </si>
  <si>
    <t>0/3</t>
  </si>
  <si>
    <t>20210506 17:16:17</t>
  </si>
  <si>
    <t>17:16:17</t>
  </si>
  <si>
    <t>20210506 17:16:32</t>
  </si>
  <si>
    <t>17:16:32</t>
  </si>
  <si>
    <t>20210506 17:16:47</t>
  </si>
  <si>
    <t>17:16:47</t>
  </si>
  <si>
    <t>20210506 17:17:02</t>
  </si>
  <si>
    <t>17:17:02</t>
  </si>
  <si>
    <t>20210506 17:17:17</t>
  </si>
  <si>
    <t>17:17:17</t>
  </si>
  <si>
    <t>20210506 17:17:32</t>
  </si>
  <si>
    <t>17:17:32</t>
  </si>
  <si>
    <t>20210506 17:17:47</t>
  </si>
  <si>
    <t>17:17:47</t>
  </si>
  <si>
    <t>20210506 17:18:02</t>
  </si>
  <si>
    <t>17:18:02</t>
  </si>
  <si>
    <t>20210506 17:18:17</t>
  </si>
  <si>
    <t>17:18:17</t>
  </si>
  <si>
    <t>20210506 17:18:32</t>
  </si>
  <si>
    <t>17:18:32</t>
  </si>
  <si>
    <t>20210506 17:18:47</t>
  </si>
  <si>
    <t>17:18:47</t>
  </si>
  <si>
    <t>20210506 17:19:02</t>
  </si>
  <si>
    <t>17:19:02</t>
  </si>
  <si>
    <t>20210506 17:19:17</t>
  </si>
  <si>
    <t>17:19:17</t>
  </si>
  <si>
    <t>20210506 17:19:32</t>
  </si>
  <si>
    <t>17:19:32</t>
  </si>
  <si>
    <t>20210506 17:19:47</t>
  </si>
  <si>
    <t>17:19:47</t>
  </si>
  <si>
    <t>20210506 17:20:02</t>
  </si>
  <si>
    <t>17:20:02</t>
  </si>
  <si>
    <t>20210506 17:20:17</t>
  </si>
  <si>
    <t>17:20:17</t>
  </si>
  <si>
    <t>20210506 17:20:32</t>
  </si>
  <si>
    <t>17:20:32</t>
  </si>
  <si>
    <t>20210506 17:20:47</t>
  </si>
  <si>
    <t>17:20:47</t>
  </si>
  <si>
    <t>20210506 17:21:02</t>
  </si>
  <si>
    <t>17:21:02</t>
  </si>
  <si>
    <t>20210506 17:21:17</t>
  </si>
  <si>
    <t>17:21:17</t>
  </si>
  <si>
    <t>20210506 17:21:32</t>
  </si>
  <si>
    <t>17:21:32</t>
  </si>
  <si>
    <t>20210506 17:21:47</t>
  </si>
  <si>
    <t>17:21:47</t>
  </si>
  <si>
    <t>20210506 17:22:02</t>
  </si>
  <si>
    <t>17:22:02</t>
  </si>
  <si>
    <t>20210506 17:22:17</t>
  </si>
  <si>
    <t>17:22:17</t>
  </si>
  <si>
    <t>20210506 17:22:32</t>
  </si>
  <si>
    <t>17:22:32</t>
  </si>
  <si>
    <t>20210506 17:22:47</t>
  </si>
  <si>
    <t>17:22:47</t>
  </si>
  <si>
    <t>20210506 17:23:02</t>
  </si>
  <si>
    <t>17:23:02</t>
  </si>
  <si>
    <t>20210506 17:23:17</t>
  </si>
  <si>
    <t>17:23:17</t>
  </si>
  <si>
    <t>20210506 17:23:32</t>
  </si>
  <si>
    <t>17:23:32</t>
  </si>
  <si>
    <t>20210506 17:23:47</t>
  </si>
  <si>
    <t>17:23:47</t>
  </si>
  <si>
    <t>20210506 17:24:02</t>
  </si>
  <si>
    <t>17:24:02</t>
  </si>
  <si>
    <t>20210506 17:24:17</t>
  </si>
  <si>
    <t>17:24:17</t>
  </si>
  <si>
    <t>20210506 17:24:32</t>
  </si>
  <si>
    <t>17:24:32</t>
  </si>
  <si>
    <t>20210506 17:24:47</t>
  </si>
  <si>
    <t>17:24:47</t>
  </si>
  <si>
    <t>20210506 17:25:02</t>
  </si>
  <si>
    <t>17:25:02</t>
  </si>
  <si>
    <t>20210506 17:25:17</t>
  </si>
  <si>
    <t>17:25:17</t>
  </si>
  <si>
    <t>20210506 17:25:32</t>
  </si>
  <si>
    <t>17:25:32</t>
  </si>
  <si>
    <t>20210506 17:25:47</t>
  </si>
  <si>
    <t>17:25:47</t>
  </si>
  <si>
    <t>20210506 17:26:02</t>
  </si>
  <si>
    <t>17:26:02</t>
  </si>
  <si>
    <t>20210506 17:26:17</t>
  </si>
  <si>
    <t>17:26:17</t>
  </si>
  <si>
    <t>20210506 17:26:32</t>
  </si>
  <si>
    <t>17:26:32</t>
  </si>
  <si>
    <t>20210506 17:26:47</t>
  </si>
  <si>
    <t>17:26:47</t>
  </si>
  <si>
    <t>20210506 17:27:02</t>
  </si>
  <si>
    <t>17:27:02</t>
  </si>
  <si>
    <t>20210506 17:27:17</t>
  </si>
  <si>
    <t>17:27:17</t>
  </si>
  <si>
    <t>20210506 17:27:32</t>
  </si>
  <si>
    <t>17:27:32</t>
  </si>
  <si>
    <t>20210506 17:27:47</t>
  </si>
  <si>
    <t>17:27:47</t>
  </si>
  <si>
    <t>20210506 17:28:02</t>
  </si>
  <si>
    <t>17:28:02</t>
  </si>
  <si>
    <t>20210506 17:28:17</t>
  </si>
  <si>
    <t>17:28:17</t>
  </si>
  <si>
    <t>20210506 17:28:32</t>
  </si>
  <si>
    <t>17:28:32</t>
  </si>
  <si>
    <t>20210506 17:28:47</t>
  </si>
  <si>
    <t>17:28:47</t>
  </si>
  <si>
    <t>20210506 17:29:02</t>
  </si>
  <si>
    <t>17:29:02</t>
  </si>
  <si>
    <t>20210506 17:29:17</t>
  </si>
  <si>
    <t>17:29:17</t>
  </si>
  <si>
    <t>20210506 17:29:32</t>
  </si>
  <si>
    <t>17:29:32</t>
  </si>
  <si>
    <t>20210506 17:29:47</t>
  </si>
  <si>
    <t>17:29:47</t>
  </si>
  <si>
    <t>20210506 17:30:02</t>
  </si>
  <si>
    <t>17:30:02</t>
  </si>
  <si>
    <t>20210506 17:30:17</t>
  </si>
  <si>
    <t>17:30:17</t>
  </si>
  <si>
    <t>20210506 17:30:32</t>
  </si>
  <si>
    <t>17:30:32</t>
  </si>
  <si>
    <t>20210506 17:30:47</t>
  </si>
  <si>
    <t>17:30:47</t>
  </si>
  <si>
    <t>20210506 17:31:02</t>
  </si>
  <si>
    <t>17:31:02</t>
  </si>
  <si>
    <t>20210506 17:31:17</t>
  </si>
  <si>
    <t>17:31:17</t>
  </si>
  <si>
    <t>20210506 17:31:32</t>
  </si>
  <si>
    <t>17:31:32</t>
  </si>
  <si>
    <t>20210506 17:31:47</t>
  </si>
  <si>
    <t>17:31:47</t>
  </si>
  <si>
    <t>20210506 17:32:02</t>
  </si>
  <si>
    <t>17:32:02</t>
  </si>
  <si>
    <t>20210506 17:32:17</t>
  </si>
  <si>
    <t>17:32:17</t>
  </si>
  <si>
    <t>20210506 17:32:32</t>
  </si>
  <si>
    <t>17:32:32</t>
  </si>
  <si>
    <t>20210506 17:32:47</t>
  </si>
  <si>
    <t>17:32:47</t>
  </si>
  <si>
    <t>20210506 17:33:02</t>
  </si>
  <si>
    <t>17:33:02</t>
  </si>
  <si>
    <t>20210506 17:33:17</t>
  </si>
  <si>
    <t>17:33:17</t>
  </si>
  <si>
    <t>20210506 17:33:32</t>
  </si>
  <si>
    <t>17:33:32</t>
  </si>
  <si>
    <t>20210506 17:33:47</t>
  </si>
  <si>
    <t>17:33:47</t>
  </si>
  <si>
    <t>20210506 17:34:02</t>
  </si>
  <si>
    <t>17:34:02</t>
  </si>
  <si>
    <t>20210506 17:34:17</t>
  </si>
  <si>
    <t>17:34:17</t>
  </si>
  <si>
    <t>20210506 17:34:32</t>
  </si>
  <si>
    <t>17:34:32</t>
  </si>
  <si>
    <t>20210506 17:34:47</t>
  </si>
  <si>
    <t>17:34:47</t>
  </si>
  <si>
    <t>20210506 17:35:02</t>
  </si>
  <si>
    <t>17:35:02</t>
  </si>
  <si>
    <t>20210506 17:35:17</t>
  </si>
  <si>
    <t>17:35:17</t>
  </si>
  <si>
    <t>20210506 17:35:32</t>
  </si>
  <si>
    <t>17:35:32</t>
  </si>
  <si>
    <t>20210506 17:35:47</t>
  </si>
  <si>
    <t>17:35:47</t>
  </si>
  <si>
    <t>20210506 17:36:02</t>
  </si>
  <si>
    <t>17:36:02</t>
  </si>
  <si>
    <t>20210506 17:36:17</t>
  </si>
  <si>
    <t>17:36:17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</si>
</sst>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V106"/>
  <sheetViews>
    <sheetView tabSelected="1" workbookViewId="0"/>
  </sheetViews>
  <sheetFormatPr defaultRowHeight="15"/>
  <sheetData>
    <row r="2" spans="1:178">
      <c r="A2" t="s">
        <v>25</v>
      </c>
      <c r="B2" t="s">
        <v>26</v>
      </c>
      <c r="C2" t="s">
        <v>28</v>
      </c>
    </row>
    <row r="3" spans="1:178">
      <c r="B3" t="s">
        <v>27</v>
      </c>
      <c r="C3" t="s">
        <v>29</v>
      </c>
    </row>
    <row r="4" spans="1:178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8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8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8">
      <c r="B7">
        <v>0</v>
      </c>
      <c r="C7">
        <v>1</v>
      </c>
      <c r="D7">
        <v>0</v>
      </c>
      <c r="E7">
        <v>0</v>
      </c>
    </row>
    <row r="8" spans="1:178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8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8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8">
      <c r="B11">
        <v>0</v>
      </c>
      <c r="C11">
        <v>0</v>
      </c>
      <c r="D11">
        <v>0</v>
      </c>
      <c r="E11">
        <v>0</v>
      </c>
      <c r="F11">
        <v>1</v>
      </c>
    </row>
    <row r="12" spans="1:178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8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8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  <c r="FS14" t="s">
        <v>96</v>
      </c>
      <c r="FT14" t="s">
        <v>96</v>
      </c>
      <c r="FU14" t="s">
        <v>96</v>
      </c>
      <c r="FV14" t="s">
        <v>96</v>
      </c>
    </row>
    <row r="15" spans="1:178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85</v>
      </c>
      <c r="AF15" t="s">
        <v>127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167</v>
      </c>
      <c r="BU15" t="s">
        <v>168</v>
      </c>
      <c r="BV15" t="s">
        <v>169</v>
      </c>
      <c r="BW15" t="s">
        <v>170</v>
      </c>
      <c r="BX15" t="s">
        <v>104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207</v>
      </c>
      <c r="DJ15" t="s">
        <v>208</v>
      </c>
      <c r="DK15" t="s">
        <v>209</v>
      </c>
      <c r="DL15" t="s">
        <v>210</v>
      </c>
      <c r="DM15" t="s">
        <v>98</v>
      </c>
      <c r="DN15" t="s">
        <v>101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  <c r="FS15" t="s">
        <v>267</v>
      </c>
      <c r="FT15" t="s">
        <v>268</v>
      </c>
      <c r="FU15" t="s">
        <v>269</v>
      </c>
      <c r="FV15" t="s">
        <v>270</v>
      </c>
    </row>
    <row r="16" spans="1:178">
      <c r="B16" t="s">
        <v>271</v>
      </c>
      <c r="C16" t="s">
        <v>271</v>
      </c>
      <c r="H16" t="s">
        <v>271</v>
      </c>
      <c r="I16" t="s">
        <v>272</v>
      </c>
      <c r="J16" t="s">
        <v>273</v>
      </c>
      <c r="K16" t="s">
        <v>274</v>
      </c>
      <c r="L16" t="s">
        <v>274</v>
      </c>
      <c r="M16" t="s">
        <v>178</v>
      </c>
      <c r="N16" t="s">
        <v>178</v>
      </c>
      <c r="O16" t="s">
        <v>272</v>
      </c>
      <c r="P16" t="s">
        <v>272</v>
      </c>
      <c r="Q16" t="s">
        <v>272</v>
      </c>
      <c r="R16" t="s">
        <v>272</v>
      </c>
      <c r="S16" t="s">
        <v>275</v>
      </c>
      <c r="T16" t="s">
        <v>276</v>
      </c>
      <c r="U16" t="s">
        <v>276</v>
      </c>
      <c r="V16" t="s">
        <v>277</v>
      </c>
      <c r="W16" t="s">
        <v>278</v>
      </c>
      <c r="X16" t="s">
        <v>277</v>
      </c>
      <c r="Y16" t="s">
        <v>277</v>
      </c>
      <c r="Z16" t="s">
        <v>277</v>
      </c>
      <c r="AA16" t="s">
        <v>275</v>
      </c>
      <c r="AB16" t="s">
        <v>275</v>
      </c>
      <c r="AC16" t="s">
        <v>275</v>
      </c>
      <c r="AD16" t="s">
        <v>275</v>
      </c>
      <c r="AE16" t="s">
        <v>279</v>
      </c>
      <c r="AF16" t="s">
        <v>278</v>
      </c>
      <c r="AH16" t="s">
        <v>278</v>
      </c>
      <c r="AI16" t="s">
        <v>279</v>
      </c>
      <c r="AO16" t="s">
        <v>273</v>
      </c>
      <c r="AU16" t="s">
        <v>273</v>
      </c>
      <c r="AV16" t="s">
        <v>273</v>
      </c>
      <c r="AW16" t="s">
        <v>273</v>
      </c>
      <c r="AY16" t="s">
        <v>280</v>
      </c>
      <c r="BI16" t="s">
        <v>281</v>
      </c>
      <c r="BJ16" t="s">
        <v>281</v>
      </c>
      <c r="BK16" t="s">
        <v>281</v>
      </c>
      <c r="BL16" t="s">
        <v>273</v>
      </c>
      <c r="BN16" t="s">
        <v>282</v>
      </c>
      <c r="BP16" t="s">
        <v>273</v>
      </c>
      <c r="BQ16" t="s">
        <v>273</v>
      </c>
      <c r="BS16" t="s">
        <v>283</v>
      </c>
      <c r="BT16" t="s">
        <v>284</v>
      </c>
      <c r="BW16" t="s">
        <v>272</v>
      </c>
      <c r="BX16" t="s">
        <v>271</v>
      </c>
      <c r="BY16" t="s">
        <v>274</v>
      </c>
      <c r="BZ16" t="s">
        <v>274</v>
      </c>
      <c r="CA16" t="s">
        <v>285</v>
      </c>
      <c r="CB16" t="s">
        <v>285</v>
      </c>
      <c r="CC16" t="s">
        <v>274</v>
      </c>
      <c r="CD16" t="s">
        <v>285</v>
      </c>
      <c r="CE16" t="s">
        <v>279</v>
      </c>
      <c r="CF16" t="s">
        <v>277</v>
      </c>
      <c r="CG16" t="s">
        <v>277</v>
      </c>
      <c r="CH16" t="s">
        <v>276</v>
      </c>
      <c r="CI16" t="s">
        <v>276</v>
      </c>
      <c r="CJ16" t="s">
        <v>276</v>
      </c>
      <c r="CK16" t="s">
        <v>276</v>
      </c>
      <c r="CL16" t="s">
        <v>276</v>
      </c>
      <c r="CM16" t="s">
        <v>286</v>
      </c>
      <c r="CN16" t="s">
        <v>273</v>
      </c>
      <c r="CO16" t="s">
        <v>273</v>
      </c>
      <c r="CP16" t="s">
        <v>273</v>
      </c>
      <c r="CU16" t="s">
        <v>273</v>
      </c>
      <c r="CX16" t="s">
        <v>276</v>
      </c>
      <c r="CY16" t="s">
        <v>276</v>
      </c>
      <c r="CZ16" t="s">
        <v>276</v>
      </c>
      <c r="DA16" t="s">
        <v>276</v>
      </c>
      <c r="DB16" t="s">
        <v>276</v>
      </c>
      <c r="DC16" t="s">
        <v>273</v>
      </c>
      <c r="DD16" t="s">
        <v>273</v>
      </c>
      <c r="DE16" t="s">
        <v>273</v>
      </c>
      <c r="DF16" t="s">
        <v>271</v>
      </c>
      <c r="DI16" t="s">
        <v>287</v>
      </c>
      <c r="DJ16" t="s">
        <v>287</v>
      </c>
      <c r="DL16" t="s">
        <v>271</v>
      </c>
      <c r="DM16" t="s">
        <v>288</v>
      </c>
      <c r="DO16" t="s">
        <v>271</v>
      </c>
      <c r="DP16" t="s">
        <v>271</v>
      </c>
      <c r="DR16" t="s">
        <v>289</v>
      </c>
      <c r="DS16" t="s">
        <v>290</v>
      </c>
      <c r="DT16" t="s">
        <v>289</v>
      </c>
      <c r="DU16" t="s">
        <v>290</v>
      </c>
      <c r="DV16" t="s">
        <v>289</v>
      </c>
      <c r="DW16" t="s">
        <v>290</v>
      </c>
      <c r="DX16" t="s">
        <v>278</v>
      </c>
      <c r="DY16" t="s">
        <v>278</v>
      </c>
      <c r="DZ16" t="s">
        <v>274</v>
      </c>
      <c r="EA16" t="s">
        <v>291</v>
      </c>
      <c r="EB16" t="s">
        <v>274</v>
      </c>
      <c r="EE16" t="s">
        <v>292</v>
      </c>
      <c r="EH16" t="s">
        <v>285</v>
      </c>
      <c r="EI16" t="s">
        <v>293</v>
      </c>
      <c r="EJ16" t="s">
        <v>285</v>
      </c>
      <c r="EO16" t="s">
        <v>278</v>
      </c>
      <c r="EP16" t="s">
        <v>278</v>
      </c>
      <c r="EQ16" t="s">
        <v>289</v>
      </c>
      <c r="ER16" t="s">
        <v>290</v>
      </c>
      <c r="ES16" t="s">
        <v>290</v>
      </c>
      <c r="EW16" t="s">
        <v>290</v>
      </c>
      <c r="FA16" t="s">
        <v>274</v>
      </c>
      <c r="FB16" t="s">
        <v>274</v>
      </c>
      <c r="FC16" t="s">
        <v>285</v>
      </c>
      <c r="FD16" t="s">
        <v>285</v>
      </c>
      <c r="FE16" t="s">
        <v>294</v>
      </c>
      <c r="FF16" t="s">
        <v>294</v>
      </c>
      <c r="FH16" t="s">
        <v>279</v>
      </c>
      <c r="FI16" t="s">
        <v>279</v>
      </c>
      <c r="FJ16" t="s">
        <v>276</v>
      </c>
      <c r="FK16" t="s">
        <v>276</v>
      </c>
      <c r="FL16" t="s">
        <v>276</v>
      </c>
      <c r="FM16" t="s">
        <v>276</v>
      </c>
      <c r="FN16" t="s">
        <v>276</v>
      </c>
      <c r="FO16" t="s">
        <v>278</v>
      </c>
      <c r="FP16" t="s">
        <v>278</v>
      </c>
      <c r="FQ16" t="s">
        <v>278</v>
      </c>
      <c r="FR16" t="s">
        <v>276</v>
      </c>
      <c r="FS16" t="s">
        <v>274</v>
      </c>
      <c r="FT16" t="s">
        <v>285</v>
      </c>
      <c r="FU16" t="s">
        <v>278</v>
      </c>
      <c r="FV16" t="s">
        <v>278</v>
      </c>
    </row>
    <row r="17" spans="1:178">
      <c r="A17">
        <v>1</v>
      </c>
      <c r="B17">
        <v>1620339242</v>
      </c>
      <c r="C17">
        <v>0</v>
      </c>
      <c r="D17" t="s">
        <v>295</v>
      </c>
      <c r="E17" t="s">
        <v>296</v>
      </c>
      <c r="H17">
        <v>1620339241.25</v>
      </c>
      <c r="I17">
        <f>CE17*AG17*(CA17-CB17)/(100*BT17*(1000-AG17*CA17))</f>
        <v>0</v>
      </c>
      <c r="J17">
        <f>CE17*AG17*(BZ17-BY17*(1000-AG17*CB17)/(1000-AG17*CA17))/(100*BT17)</f>
        <v>0</v>
      </c>
      <c r="K17">
        <f>BY17 - IF(AG17&gt;1, J17*BT17*100.0/(AI17*CM17), 0)</f>
        <v>0</v>
      </c>
      <c r="L17">
        <f>((R17-I17/2)*K17-J17)/(R17+I17/2)</f>
        <v>0</v>
      </c>
      <c r="M17">
        <f>L17*(CF17+CG17)/1000.0</f>
        <v>0</v>
      </c>
      <c r="N17">
        <f>(BY17 - IF(AG17&gt;1, J17*BT17*100.0/(AI17*CM17), 0))*(CF17+CG17)/1000.0</f>
        <v>0</v>
      </c>
      <c r="O17">
        <f>2.0/((1/Q17-1/P17)+SIGN(Q17)*SQRT((1/Q17-1/P17)*(1/Q17-1/P17) + 4*BU17/((BU17+1)*(BU17+1))*(2*1/Q17*1/P17-1/P17*1/P17)))</f>
        <v>0</v>
      </c>
      <c r="P17">
        <f>IF(LEFT(BV17,1)&lt;&gt;"0",IF(LEFT(BV17,1)="1",3.0,BW17),$D$5+$E$5*(CM17*CF17/($K$5*1000))+$F$5*(CM17*CF17/($K$5*1000))*MAX(MIN(BT17,$J$5),$I$5)*MAX(MIN(BT17,$J$5),$I$5)+$G$5*MAX(MIN(BT17,$J$5),$I$5)*(CM17*CF17/($K$5*1000))+$H$5*(CM17*CF17/($K$5*1000))*(CM17*CF17/($K$5*1000)))</f>
        <v>0</v>
      </c>
      <c r="Q17">
        <f>I17*(1000-(1000*0.61365*exp(17.502*U17/(240.97+U17))/(CF17+CG17)+CA17)/2)/(1000*0.61365*exp(17.502*U17/(240.97+U17))/(CF17+CG17)-CA17)</f>
        <v>0</v>
      </c>
      <c r="R17">
        <f>1/((BU17+1)/(O17/1.6)+1/(P17/1.37)) + BU17/((BU17+1)/(O17/1.6) + BU17/(P17/1.37))</f>
        <v>0</v>
      </c>
      <c r="S17">
        <f>(BQ17*BS17)</f>
        <v>0</v>
      </c>
      <c r="T17">
        <f>(CH17+(S17+2*0.95*5.67E-8*(((CH17+$B$7)+273)^4-(CH17+273)^4)-44100*I17)/(1.84*29.3*P17+8*0.95*5.67E-8*(CH17+273)^3))</f>
        <v>0</v>
      </c>
      <c r="U17">
        <f>($C$7*CI17+$D$7*CJ17+$E$7*T17)</f>
        <v>0</v>
      </c>
      <c r="V17">
        <f>0.61365*exp(17.502*U17/(240.97+U17))</f>
        <v>0</v>
      </c>
      <c r="W17">
        <f>(X17/Y17*100)</f>
        <v>0</v>
      </c>
      <c r="X17">
        <f>CA17*(CF17+CG17)/1000</f>
        <v>0</v>
      </c>
      <c r="Y17">
        <f>0.61365*exp(17.502*CH17/(240.97+CH17))</f>
        <v>0</v>
      </c>
      <c r="Z17">
        <f>(V17-CA17*(CF17+CG17)/1000)</f>
        <v>0</v>
      </c>
      <c r="AA17">
        <f>(-I17*44100)</f>
        <v>0</v>
      </c>
      <c r="AB17">
        <f>2*29.3*P17*0.92*(CH17-U17)</f>
        <v>0</v>
      </c>
      <c r="AC17">
        <f>2*0.95*5.67E-8*(((CH17+$B$7)+273)^4-(U17+273)^4)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MAX(0,($B$13+$C$13*CM17)/(1+$D$13*CM17)*CF17/(CH17+273)*$E$13)</f>
        <v>0</v>
      </c>
      <c r="AJ17" t="s">
        <v>297</v>
      </c>
      <c r="AK17">
        <v>0</v>
      </c>
      <c r="AL17">
        <v>0</v>
      </c>
      <c r="AM17">
        <f>AL17-AK17</f>
        <v>0</v>
      </c>
      <c r="AN17">
        <f>AM17/AL17</f>
        <v>0</v>
      </c>
      <c r="AO17">
        <v>0</v>
      </c>
      <c r="AP17" t="s">
        <v>297</v>
      </c>
      <c r="AQ17">
        <v>0</v>
      </c>
      <c r="AR17">
        <v>0</v>
      </c>
      <c r="AS17">
        <f>1-AQ17/AR17</f>
        <v>0</v>
      </c>
      <c r="AT17">
        <v>0.5</v>
      </c>
      <c r="AU17">
        <f>BQ17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297</v>
      </c>
      <c r="BB17">
        <v>0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f>$B$11*CN17+$C$11*CO17+$F$11*CP17*(1-CS17)</f>
        <v>0</v>
      </c>
      <c r="BQ17">
        <f>BP17*BR17</f>
        <v>0</v>
      </c>
      <c r="BR17">
        <f>($B$11*$D$9+$C$11*$D$9+$F$11*((DC17+CU17)/MAX(DC17+CU17+DD17, 0.1)*$I$9+DD17/MAX(DC17+CU17+DD17, 0.1)*$J$9))/($B$11+$C$11+$F$11)</f>
        <v>0</v>
      </c>
      <c r="BS17">
        <f>($B$11*$K$9+$C$11*$K$9+$F$11*((DC17+CU17)/MAX(DC17+CU17+DD17, 0.1)*$P$9+DD17/MAX(DC17+CU17+DD17, 0.1)*$Q$9))/($B$11+$C$11+$F$11)</f>
        <v>0</v>
      </c>
      <c r="BT17">
        <v>6</v>
      </c>
      <c r="BU17">
        <v>0.5</v>
      </c>
      <c r="BV17" t="s">
        <v>298</v>
      </c>
      <c r="BW17">
        <v>2</v>
      </c>
      <c r="BX17">
        <v>1620339241.25</v>
      </c>
      <c r="BY17">
        <v>406.713</v>
      </c>
      <c r="BZ17">
        <v>419.979</v>
      </c>
      <c r="CA17">
        <v>4.13441</v>
      </c>
      <c r="CB17">
        <v>0.502381</v>
      </c>
      <c r="CC17">
        <v>403.778</v>
      </c>
      <c r="CD17">
        <v>4.16053</v>
      </c>
      <c r="CE17">
        <v>600.0735</v>
      </c>
      <c r="CF17">
        <v>100.218</v>
      </c>
      <c r="CG17">
        <v>0.0985808</v>
      </c>
      <c r="CH17">
        <v>16.6133</v>
      </c>
      <c r="CI17">
        <v>16.2391</v>
      </c>
      <c r="CJ17">
        <v>999.9</v>
      </c>
      <c r="CK17">
        <v>0</v>
      </c>
      <c r="CL17">
        <v>0</v>
      </c>
      <c r="CM17">
        <v>10080.6</v>
      </c>
      <c r="CN17">
        <v>0</v>
      </c>
      <c r="CO17">
        <v>0.221023</v>
      </c>
      <c r="CP17">
        <v>882.921</v>
      </c>
      <c r="CQ17">
        <v>0.954993</v>
      </c>
      <c r="CR17">
        <v>0.0450074</v>
      </c>
      <c r="CS17">
        <v>0</v>
      </c>
      <c r="CT17">
        <v>1234.95</v>
      </c>
      <c r="CU17">
        <v>4.99999</v>
      </c>
      <c r="CV17">
        <v>10831</v>
      </c>
      <c r="CW17">
        <v>7632.44</v>
      </c>
      <c r="CX17">
        <v>37.75</v>
      </c>
      <c r="CY17">
        <v>41.125</v>
      </c>
      <c r="CZ17">
        <v>39.531</v>
      </c>
      <c r="DA17">
        <v>40.25</v>
      </c>
      <c r="DB17">
        <v>39.687</v>
      </c>
      <c r="DC17">
        <v>838.41</v>
      </c>
      <c r="DD17">
        <v>39.51</v>
      </c>
      <c r="DE17">
        <v>0</v>
      </c>
      <c r="DF17">
        <v>1620339243.1</v>
      </c>
      <c r="DG17">
        <v>0</v>
      </c>
      <c r="DH17">
        <v>1235.77846153846</v>
      </c>
      <c r="DI17">
        <v>-6.77333333878368</v>
      </c>
      <c r="DJ17">
        <v>-62.4615384845602</v>
      </c>
      <c r="DK17">
        <v>10839.9846153846</v>
      </c>
      <c r="DL17">
        <v>15</v>
      </c>
      <c r="DM17">
        <v>1620339131</v>
      </c>
      <c r="DN17" t="s">
        <v>299</v>
      </c>
      <c r="DO17">
        <v>1620339116.5</v>
      </c>
      <c r="DP17">
        <v>1620339131</v>
      </c>
      <c r="DQ17">
        <v>60</v>
      </c>
      <c r="DR17">
        <v>0.345</v>
      </c>
      <c r="DS17">
        <v>-0.025</v>
      </c>
      <c r="DT17">
        <v>2.935</v>
      </c>
      <c r="DU17">
        <v>-0.026</v>
      </c>
      <c r="DV17">
        <v>420</v>
      </c>
      <c r="DW17">
        <v>1</v>
      </c>
      <c r="DX17">
        <v>0.12</v>
      </c>
      <c r="DY17">
        <v>0.02</v>
      </c>
      <c r="DZ17">
        <v>-13.3081902439024</v>
      </c>
      <c r="EA17">
        <v>0.194851567944245</v>
      </c>
      <c r="EB17">
        <v>0.0518901316097494</v>
      </c>
      <c r="EC17">
        <v>1</v>
      </c>
      <c r="ED17">
        <v>1236.14828571429</v>
      </c>
      <c r="EE17">
        <v>-7.07624266144771</v>
      </c>
      <c r="EF17">
        <v>0.751902294998828</v>
      </c>
      <c r="EG17">
        <v>1</v>
      </c>
      <c r="EH17">
        <v>3.62697146341463</v>
      </c>
      <c r="EI17">
        <v>0.0228213240418133</v>
      </c>
      <c r="EJ17">
        <v>0.00230309607202008</v>
      </c>
      <c r="EK17">
        <v>1</v>
      </c>
      <c r="EL17">
        <v>3</v>
      </c>
      <c r="EM17">
        <v>3</v>
      </c>
      <c r="EN17" t="s">
        <v>300</v>
      </c>
      <c r="EO17">
        <v>100</v>
      </c>
      <c r="EP17">
        <v>100</v>
      </c>
      <c r="EQ17">
        <v>2.935</v>
      </c>
      <c r="ER17">
        <v>-0.0261</v>
      </c>
      <c r="ES17">
        <v>2.93495238095244</v>
      </c>
      <c r="ET17">
        <v>0</v>
      </c>
      <c r="EU17">
        <v>0</v>
      </c>
      <c r="EV17">
        <v>0</v>
      </c>
      <c r="EW17">
        <v>-0.0261150999999999</v>
      </c>
      <c r="EX17">
        <v>0</v>
      </c>
      <c r="EY17">
        <v>0</v>
      </c>
      <c r="EZ17">
        <v>0</v>
      </c>
      <c r="FA17">
        <v>-1</v>
      </c>
      <c r="FB17">
        <v>-1</v>
      </c>
      <c r="FC17">
        <v>-1</v>
      </c>
      <c r="FD17">
        <v>-1</v>
      </c>
      <c r="FE17">
        <v>2.1</v>
      </c>
      <c r="FF17">
        <v>1.9</v>
      </c>
      <c r="FG17">
        <v>2</v>
      </c>
      <c r="FH17">
        <v>630.457</v>
      </c>
      <c r="FI17">
        <v>363.548</v>
      </c>
      <c r="FJ17">
        <v>10.3742</v>
      </c>
      <c r="FK17">
        <v>25.5123</v>
      </c>
      <c r="FL17">
        <v>29.9977</v>
      </c>
      <c r="FM17">
        <v>25.4472</v>
      </c>
      <c r="FN17">
        <v>25.4572</v>
      </c>
      <c r="FO17">
        <v>20.5391</v>
      </c>
      <c r="FP17">
        <v>100</v>
      </c>
      <c r="FQ17">
        <v>0</v>
      </c>
      <c r="FR17">
        <v>10.54</v>
      </c>
      <c r="FS17">
        <v>420</v>
      </c>
      <c r="FT17">
        <v>0</v>
      </c>
      <c r="FU17">
        <v>101.444</v>
      </c>
      <c r="FV17">
        <v>102.291</v>
      </c>
    </row>
    <row r="18" spans="1:178">
      <c r="A18">
        <v>2</v>
      </c>
      <c r="B18">
        <v>1620339257</v>
      </c>
      <c r="C18">
        <v>15</v>
      </c>
      <c r="D18" t="s">
        <v>301</v>
      </c>
      <c r="E18" t="s">
        <v>302</v>
      </c>
      <c r="H18">
        <v>1620339256</v>
      </c>
      <c r="I18">
        <f>CE18*AG18*(CA18-CB18)/(100*BT18*(1000-AG18*CA18))</f>
        <v>0</v>
      </c>
      <c r="J18">
        <f>CE18*AG18*(BZ18-BY18*(1000-AG18*CB18)/(1000-AG18*CA18))/(100*BT18)</f>
        <v>0</v>
      </c>
      <c r="K18">
        <f>BY18 - IF(AG18&gt;1, J18*BT18*100.0/(AI18*CM18), 0)</f>
        <v>0</v>
      </c>
      <c r="L18">
        <f>((R18-I18/2)*K18-J18)/(R18+I18/2)</f>
        <v>0</v>
      </c>
      <c r="M18">
        <f>L18*(CF18+CG18)/1000.0</f>
        <v>0</v>
      </c>
      <c r="N18">
        <f>(BY18 - IF(AG18&gt;1, J18*BT18*100.0/(AI18*CM18), 0))*(CF18+CG18)/1000.0</f>
        <v>0</v>
      </c>
      <c r="O18">
        <f>2.0/((1/Q18-1/P18)+SIGN(Q18)*SQRT((1/Q18-1/P18)*(1/Q18-1/P18) + 4*BU18/((BU18+1)*(BU18+1))*(2*1/Q18*1/P18-1/P18*1/P18)))</f>
        <v>0</v>
      </c>
      <c r="P18">
        <f>IF(LEFT(BV18,1)&lt;&gt;"0",IF(LEFT(BV18,1)="1",3.0,BW18),$D$5+$E$5*(CM18*CF18/($K$5*1000))+$F$5*(CM18*CF18/($K$5*1000))*MAX(MIN(BT18,$J$5),$I$5)*MAX(MIN(BT18,$J$5),$I$5)+$G$5*MAX(MIN(BT18,$J$5),$I$5)*(CM18*CF18/($K$5*1000))+$H$5*(CM18*CF18/($K$5*1000))*(CM18*CF18/($K$5*1000)))</f>
        <v>0</v>
      </c>
      <c r="Q18">
        <f>I18*(1000-(1000*0.61365*exp(17.502*U18/(240.97+U18))/(CF18+CG18)+CA18)/2)/(1000*0.61365*exp(17.502*U18/(240.97+U18))/(CF18+CG18)-CA18)</f>
        <v>0</v>
      </c>
      <c r="R18">
        <f>1/((BU18+1)/(O18/1.6)+1/(P18/1.37)) + BU18/((BU18+1)/(O18/1.6) + BU18/(P18/1.37))</f>
        <v>0</v>
      </c>
      <c r="S18">
        <f>(BQ18*BS18)</f>
        <v>0</v>
      </c>
      <c r="T18">
        <f>(CH18+(S18+2*0.95*5.67E-8*(((CH18+$B$7)+273)^4-(CH18+273)^4)-44100*I18)/(1.84*29.3*P18+8*0.95*5.67E-8*(CH18+273)^3))</f>
        <v>0</v>
      </c>
      <c r="U18">
        <f>($C$7*CI18+$D$7*CJ18+$E$7*T18)</f>
        <v>0</v>
      </c>
      <c r="V18">
        <f>0.61365*exp(17.502*U18/(240.97+U18))</f>
        <v>0</v>
      </c>
      <c r="W18">
        <f>(X18/Y18*100)</f>
        <v>0</v>
      </c>
      <c r="X18">
        <f>CA18*(CF18+CG18)/1000</f>
        <v>0</v>
      </c>
      <c r="Y18">
        <f>0.61365*exp(17.502*CH18/(240.97+CH18))</f>
        <v>0</v>
      </c>
      <c r="Z18">
        <f>(V18-CA18*(CF18+CG18)/1000)</f>
        <v>0</v>
      </c>
      <c r="AA18">
        <f>(-I18*44100)</f>
        <v>0</v>
      </c>
      <c r="AB18">
        <f>2*29.3*P18*0.92*(CH18-U18)</f>
        <v>0</v>
      </c>
      <c r="AC18">
        <f>2*0.95*5.67E-8*(((CH18+$B$7)+273)^4-(U18+273)^4)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MAX(0,($B$13+$C$13*CM18)/(1+$D$13*CM18)*CF18/(CH18+273)*$E$13)</f>
        <v>0</v>
      </c>
      <c r="AJ18" t="s">
        <v>297</v>
      </c>
      <c r="AK18">
        <v>0</v>
      </c>
      <c r="AL18">
        <v>0</v>
      </c>
      <c r="AM18">
        <f>AL18-AK18</f>
        <v>0</v>
      </c>
      <c r="AN18">
        <f>AM18/AL18</f>
        <v>0</v>
      </c>
      <c r="AO18">
        <v>0</v>
      </c>
      <c r="AP18" t="s">
        <v>297</v>
      </c>
      <c r="AQ18">
        <v>0</v>
      </c>
      <c r="AR18">
        <v>0</v>
      </c>
      <c r="AS18">
        <f>1-AQ18/AR18</f>
        <v>0</v>
      </c>
      <c r="AT18">
        <v>0.5</v>
      </c>
      <c r="AU18">
        <f>BQ18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297</v>
      </c>
      <c r="BB18">
        <v>0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f>$B$11*CN18+$C$11*CO18+$F$11*CP18*(1-CS18)</f>
        <v>0</v>
      </c>
      <c r="BQ18">
        <f>BP18*BR18</f>
        <v>0</v>
      </c>
      <c r="BR18">
        <f>($B$11*$D$9+$C$11*$D$9+$F$11*((DC18+CU18)/MAX(DC18+CU18+DD18, 0.1)*$I$9+DD18/MAX(DC18+CU18+DD18, 0.1)*$J$9))/($B$11+$C$11+$F$11)</f>
        <v>0</v>
      </c>
      <c r="BS18">
        <f>($B$11*$K$9+$C$11*$K$9+$F$11*((DC18+CU18)/MAX(DC18+CU18+DD18, 0.1)*$P$9+DD18/MAX(DC18+CU18+DD18, 0.1)*$Q$9))/($B$11+$C$11+$F$11)</f>
        <v>0</v>
      </c>
      <c r="BT18">
        <v>6</v>
      </c>
      <c r="BU18">
        <v>0.5</v>
      </c>
      <c r="BV18" t="s">
        <v>298</v>
      </c>
      <c r="BW18">
        <v>2</v>
      </c>
      <c r="BX18">
        <v>1620339256</v>
      </c>
      <c r="BY18">
        <v>406.689666666667</v>
      </c>
      <c r="BZ18">
        <v>420.101333333333</v>
      </c>
      <c r="CA18">
        <v>4.14031666666667</v>
      </c>
      <c r="CB18">
        <v>0.499377666666667</v>
      </c>
      <c r="CC18">
        <v>403.754666666667</v>
      </c>
      <c r="CD18">
        <v>4.16643333333333</v>
      </c>
      <c r="CE18">
        <v>599.97</v>
      </c>
      <c r="CF18">
        <v>100.218333333333</v>
      </c>
      <c r="CG18">
        <v>0.0993513</v>
      </c>
      <c r="CH18">
        <v>16.6747666666667</v>
      </c>
      <c r="CI18">
        <v>16.2811333333333</v>
      </c>
      <c r="CJ18">
        <v>999.9</v>
      </c>
      <c r="CK18">
        <v>0</v>
      </c>
      <c r="CL18">
        <v>0</v>
      </c>
      <c r="CM18">
        <v>9985.62333333333</v>
      </c>
      <c r="CN18">
        <v>0</v>
      </c>
      <c r="CO18">
        <v>0.221023</v>
      </c>
      <c r="CP18">
        <v>883.004333333333</v>
      </c>
      <c r="CQ18">
        <v>0.954997</v>
      </c>
      <c r="CR18">
        <v>0.0450031333333333</v>
      </c>
      <c r="CS18">
        <v>0</v>
      </c>
      <c r="CT18">
        <v>1232.58333333333</v>
      </c>
      <c r="CU18">
        <v>4.99999</v>
      </c>
      <c r="CV18">
        <v>10809.1</v>
      </c>
      <c r="CW18">
        <v>7633.18</v>
      </c>
      <c r="CX18">
        <v>37.75</v>
      </c>
      <c r="CY18">
        <v>41.104</v>
      </c>
      <c r="CZ18">
        <v>39.5</v>
      </c>
      <c r="DA18">
        <v>40.25</v>
      </c>
      <c r="DB18">
        <v>39.687</v>
      </c>
      <c r="DC18">
        <v>838.49</v>
      </c>
      <c r="DD18">
        <v>39.51</v>
      </c>
      <c r="DE18">
        <v>0</v>
      </c>
      <c r="DF18">
        <v>1620339258.1</v>
      </c>
      <c r="DG18">
        <v>0</v>
      </c>
      <c r="DH18">
        <v>1233.6804</v>
      </c>
      <c r="DI18">
        <v>-9.79846154285986</v>
      </c>
      <c r="DJ18">
        <v>-91.9384616672602</v>
      </c>
      <c r="DK18">
        <v>10820.36</v>
      </c>
      <c r="DL18">
        <v>15</v>
      </c>
      <c r="DM18">
        <v>1620339131</v>
      </c>
      <c r="DN18" t="s">
        <v>299</v>
      </c>
      <c r="DO18">
        <v>1620339116.5</v>
      </c>
      <c r="DP18">
        <v>1620339131</v>
      </c>
      <c r="DQ18">
        <v>60</v>
      </c>
      <c r="DR18">
        <v>0.345</v>
      </c>
      <c r="DS18">
        <v>-0.025</v>
      </c>
      <c r="DT18">
        <v>2.935</v>
      </c>
      <c r="DU18">
        <v>-0.026</v>
      </c>
      <c r="DV18">
        <v>420</v>
      </c>
      <c r="DW18">
        <v>1</v>
      </c>
      <c r="DX18">
        <v>0.12</v>
      </c>
      <c r="DY18">
        <v>0.02</v>
      </c>
      <c r="DZ18">
        <v>-13.3238609756098</v>
      </c>
      <c r="EA18">
        <v>-0.209663414634163</v>
      </c>
      <c r="EB18">
        <v>0.0384591444804761</v>
      </c>
      <c r="EC18">
        <v>1</v>
      </c>
      <c r="ED18">
        <v>1234.208</v>
      </c>
      <c r="EE18">
        <v>-8.90794520547936</v>
      </c>
      <c r="EF18">
        <v>0.922774697776848</v>
      </c>
      <c r="EG18">
        <v>1</v>
      </c>
      <c r="EH18">
        <v>3.63549609756098</v>
      </c>
      <c r="EI18">
        <v>0.0390008362369438</v>
      </c>
      <c r="EJ18">
        <v>0.00392663629278897</v>
      </c>
      <c r="EK18">
        <v>1</v>
      </c>
      <c r="EL18">
        <v>3</v>
      </c>
      <c r="EM18">
        <v>3</v>
      </c>
      <c r="EN18" t="s">
        <v>300</v>
      </c>
      <c r="EO18">
        <v>100</v>
      </c>
      <c r="EP18">
        <v>100</v>
      </c>
      <c r="EQ18">
        <v>2.935</v>
      </c>
      <c r="ER18">
        <v>-0.0261</v>
      </c>
      <c r="ES18">
        <v>2.93495238095244</v>
      </c>
      <c r="ET18">
        <v>0</v>
      </c>
      <c r="EU18">
        <v>0</v>
      </c>
      <c r="EV18">
        <v>0</v>
      </c>
      <c r="EW18">
        <v>-0.0261150999999999</v>
      </c>
      <c r="EX18">
        <v>0</v>
      </c>
      <c r="EY18">
        <v>0</v>
      </c>
      <c r="EZ18">
        <v>0</v>
      </c>
      <c r="FA18">
        <v>-1</v>
      </c>
      <c r="FB18">
        <v>-1</v>
      </c>
      <c r="FC18">
        <v>-1</v>
      </c>
      <c r="FD18">
        <v>-1</v>
      </c>
      <c r="FE18">
        <v>2.3</v>
      </c>
      <c r="FF18">
        <v>2.1</v>
      </c>
      <c r="FG18">
        <v>2</v>
      </c>
      <c r="FH18">
        <v>630.046</v>
      </c>
      <c r="FI18">
        <v>363.763</v>
      </c>
      <c r="FJ18">
        <v>10.9216</v>
      </c>
      <c r="FK18">
        <v>25.4973</v>
      </c>
      <c r="FL18">
        <v>29.9992</v>
      </c>
      <c r="FM18">
        <v>25.4408</v>
      </c>
      <c r="FN18">
        <v>25.4525</v>
      </c>
      <c r="FO18">
        <v>20.5369</v>
      </c>
      <c r="FP18">
        <v>100</v>
      </c>
      <c r="FQ18">
        <v>0</v>
      </c>
      <c r="FR18">
        <v>11.01</v>
      </c>
      <c r="FS18">
        <v>420</v>
      </c>
      <c r="FT18">
        <v>0</v>
      </c>
      <c r="FU18">
        <v>101.444</v>
      </c>
      <c r="FV18">
        <v>102.294</v>
      </c>
    </row>
    <row r="19" spans="1:178">
      <c r="A19">
        <v>3</v>
      </c>
      <c r="B19">
        <v>1620339272</v>
      </c>
      <c r="C19">
        <v>30</v>
      </c>
      <c r="D19" t="s">
        <v>303</v>
      </c>
      <c r="E19" t="s">
        <v>304</v>
      </c>
      <c r="H19">
        <v>1620339271</v>
      </c>
      <c r="I19">
        <f>CE19*AG19*(CA19-CB19)/(100*BT19*(1000-AG19*CA19))</f>
        <v>0</v>
      </c>
      <c r="J19">
        <f>CE19*AG19*(BZ19-BY19*(1000-AG19*CB19)/(1000-AG19*CA19))/(100*BT19)</f>
        <v>0</v>
      </c>
      <c r="K19">
        <f>BY19 - IF(AG19&gt;1, J19*BT19*100.0/(AI19*CM19), 0)</f>
        <v>0</v>
      </c>
      <c r="L19">
        <f>((R19-I19/2)*K19-J19)/(R19+I19/2)</f>
        <v>0</v>
      </c>
      <c r="M19">
        <f>L19*(CF19+CG19)/1000.0</f>
        <v>0</v>
      </c>
      <c r="N19">
        <f>(BY19 - IF(AG19&gt;1, J19*BT19*100.0/(AI19*CM19), 0))*(CF19+CG19)/1000.0</f>
        <v>0</v>
      </c>
      <c r="O19">
        <f>2.0/((1/Q19-1/P19)+SIGN(Q19)*SQRT((1/Q19-1/P19)*(1/Q19-1/P19) + 4*BU19/((BU19+1)*(BU19+1))*(2*1/Q19*1/P19-1/P19*1/P19)))</f>
        <v>0</v>
      </c>
      <c r="P19">
        <f>IF(LEFT(BV19,1)&lt;&gt;"0",IF(LEFT(BV19,1)="1",3.0,BW19),$D$5+$E$5*(CM19*CF19/($K$5*1000))+$F$5*(CM19*CF19/($K$5*1000))*MAX(MIN(BT19,$J$5),$I$5)*MAX(MIN(BT19,$J$5),$I$5)+$G$5*MAX(MIN(BT19,$J$5),$I$5)*(CM19*CF19/($K$5*1000))+$H$5*(CM19*CF19/($K$5*1000))*(CM19*CF19/($K$5*1000)))</f>
        <v>0</v>
      </c>
      <c r="Q19">
        <f>I19*(1000-(1000*0.61365*exp(17.502*U19/(240.97+U19))/(CF19+CG19)+CA19)/2)/(1000*0.61365*exp(17.502*U19/(240.97+U19))/(CF19+CG19)-CA19)</f>
        <v>0</v>
      </c>
      <c r="R19">
        <f>1/((BU19+1)/(O19/1.6)+1/(P19/1.37)) + BU19/((BU19+1)/(O19/1.6) + BU19/(P19/1.37))</f>
        <v>0</v>
      </c>
      <c r="S19">
        <f>(BQ19*BS19)</f>
        <v>0</v>
      </c>
      <c r="T19">
        <f>(CH19+(S19+2*0.95*5.67E-8*(((CH19+$B$7)+273)^4-(CH19+273)^4)-44100*I19)/(1.84*29.3*P19+8*0.95*5.67E-8*(CH19+273)^3))</f>
        <v>0</v>
      </c>
      <c r="U19">
        <f>($C$7*CI19+$D$7*CJ19+$E$7*T19)</f>
        <v>0</v>
      </c>
      <c r="V19">
        <f>0.61365*exp(17.502*U19/(240.97+U19))</f>
        <v>0</v>
      </c>
      <c r="W19">
        <f>(X19/Y19*100)</f>
        <v>0</v>
      </c>
      <c r="X19">
        <f>CA19*(CF19+CG19)/1000</f>
        <v>0</v>
      </c>
      <c r="Y19">
        <f>0.61365*exp(17.502*CH19/(240.97+CH19))</f>
        <v>0</v>
      </c>
      <c r="Z19">
        <f>(V19-CA19*(CF19+CG19)/1000)</f>
        <v>0</v>
      </c>
      <c r="AA19">
        <f>(-I19*44100)</f>
        <v>0</v>
      </c>
      <c r="AB19">
        <f>2*29.3*P19*0.92*(CH19-U19)</f>
        <v>0</v>
      </c>
      <c r="AC19">
        <f>2*0.95*5.67E-8*(((CH19+$B$7)+273)^4-(U19+273)^4)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MAX(0,($B$13+$C$13*CM19)/(1+$D$13*CM19)*CF19/(CH19+273)*$E$13)</f>
        <v>0</v>
      </c>
      <c r="AJ19" t="s">
        <v>297</v>
      </c>
      <c r="AK19">
        <v>0</v>
      </c>
      <c r="AL19">
        <v>0</v>
      </c>
      <c r="AM19">
        <f>AL19-AK19</f>
        <v>0</v>
      </c>
      <c r="AN19">
        <f>AM19/AL19</f>
        <v>0</v>
      </c>
      <c r="AO19">
        <v>0</v>
      </c>
      <c r="AP19" t="s">
        <v>297</v>
      </c>
      <c r="AQ19">
        <v>0</v>
      </c>
      <c r="AR19">
        <v>0</v>
      </c>
      <c r="AS19">
        <f>1-AQ19/AR19</f>
        <v>0</v>
      </c>
      <c r="AT19">
        <v>0.5</v>
      </c>
      <c r="AU19">
        <f>BQ19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297</v>
      </c>
      <c r="BB19">
        <v>0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f>$B$11*CN19+$C$11*CO19+$F$11*CP19*(1-CS19)</f>
        <v>0</v>
      </c>
      <c r="BQ19">
        <f>BP19*BR19</f>
        <v>0</v>
      </c>
      <c r="BR19">
        <f>($B$11*$D$9+$C$11*$D$9+$F$11*((DC19+CU19)/MAX(DC19+CU19+DD19, 0.1)*$I$9+DD19/MAX(DC19+CU19+DD19, 0.1)*$J$9))/($B$11+$C$11+$F$11)</f>
        <v>0</v>
      </c>
      <c r="BS19">
        <f>($B$11*$K$9+$C$11*$K$9+$F$11*((DC19+CU19)/MAX(DC19+CU19+DD19, 0.1)*$P$9+DD19/MAX(DC19+CU19+DD19, 0.1)*$Q$9))/($B$11+$C$11+$F$11)</f>
        <v>0</v>
      </c>
      <c r="BT19">
        <v>6</v>
      </c>
      <c r="BU19">
        <v>0.5</v>
      </c>
      <c r="BV19" t="s">
        <v>298</v>
      </c>
      <c r="BW19">
        <v>2</v>
      </c>
      <c r="BX19">
        <v>1620339271</v>
      </c>
      <c r="BY19">
        <v>406.642666666667</v>
      </c>
      <c r="BZ19">
        <v>420.053666666667</v>
      </c>
      <c r="CA19">
        <v>4.15964333333333</v>
      </c>
      <c r="CB19">
        <v>0.496668</v>
      </c>
      <c r="CC19">
        <v>403.707666666667</v>
      </c>
      <c r="CD19">
        <v>4.18576333333333</v>
      </c>
      <c r="CE19">
        <v>600.010333333333</v>
      </c>
      <c r="CF19">
        <v>100.222</v>
      </c>
      <c r="CG19">
        <v>0.0998664</v>
      </c>
      <c r="CH19">
        <v>16.7566</v>
      </c>
      <c r="CI19">
        <v>16.3426</v>
      </c>
      <c r="CJ19">
        <v>999.9</v>
      </c>
      <c r="CK19">
        <v>0</v>
      </c>
      <c r="CL19">
        <v>0</v>
      </c>
      <c r="CM19">
        <v>10001.2733333333</v>
      </c>
      <c r="CN19">
        <v>0</v>
      </c>
      <c r="CO19">
        <v>0.221023</v>
      </c>
      <c r="CP19">
        <v>882.995</v>
      </c>
      <c r="CQ19">
        <v>0.954993</v>
      </c>
      <c r="CR19">
        <v>0.0450074</v>
      </c>
      <c r="CS19">
        <v>0</v>
      </c>
      <c r="CT19">
        <v>1229.58333333333</v>
      </c>
      <c r="CU19">
        <v>4.99999</v>
      </c>
      <c r="CV19">
        <v>10783.7333333333</v>
      </c>
      <c r="CW19">
        <v>7633.08333333333</v>
      </c>
      <c r="CX19">
        <v>37.75</v>
      </c>
      <c r="CY19">
        <v>41.083</v>
      </c>
      <c r="CZ19">
        <v>39.5</v>
      </c>
      <c r="DA19">
        <v>40.25</v>
      </c>
      <c r="DB19">
        <v>39.687</v>
      </c>
      <c r="DC19">
        <v>838.48</v>
      </c>
      <c r="DD19">
        <v>39.5133333333333</v>
      </c>
      <c r="DE19">
        <v>0</v>
      </c>
      <c r="DF19">
        <v>1620339273.1</v>
      </c>
      <c r="DG19">
        <v>0</v>
      </c>
      <c r="DH19">
        <v>1230.95615384615</v>
      </c>
      <c r="DI19">
        <v>-11.9076922946988</v>
      </c>
      <c r="DJ19">
        <v>-100.789743601119</v>
      </c>
      <c r="DK19">
        <v>10796.2038461538</v>
      </c>
      <c r="DL19">
        <v>15</v>
      </c>
      <c r="DM19">
        <v>1620339131</v>
      </c>
      <c r="DN19" t="s">
        <v>299</v>
      </c>
      <c r="DO19">
        <v>1620339116.5</v>
      </c>
      <c r="DP19">
        <v>1620339131</v>
      </c>
      <c r="DQ19">
        <v>60</v>
      </c>
      <c r="DR19">
        <v>0.345</v>
      </c>
      <c r="DS19">
        <v>-0.025</v>
      </c>
      <c r="DT19">
        <v>2.935</v>
      </c>
      <c r="DU19">
        <v>-0.026</v>
      </c>
      <c r="DV19">
        <v>420</v>
      </c>
      <c r="DW19">
        <v>1</v>
      </c>
      <c r="DX19">
        <v>0.12</v>
      </c>
      <c r="DY19">
        <v>0.02</v>
      </c>
      <c r="DZ19">
        <v>-13.3508292682927</v>
      </c>
      <c r="EA19">
        <v>-0.208191637630637</v>
      </c>
      <c r="EB19">
        <v>0.0452253827062638</v>
      </c>
      <c r="EC19">
        <v>1</v>
      </c>
      <c r="ED19">
        <v>1231.59285714286</v>
      </c>
      <c r="EE19">
        <v>-11.635369710018</v>
      </c>
      <c r="EF19">
        <v>1.18717809815322</v>
      </c>
      <c r="EG19">
        <v>0</v>
      </c>
      <c r="EH19">
        <v>3.64886365853659</v>
      </c>
      <c r="EI19">
        <v>0.0751156097561039</v>
      </c>
      <c r="EJ19">
        <v>0.0074870889703046</v>
      </c>
      <c r="EK19">
        <v>1</v>
      </c>
      <c r="EL19">
        <v>2</v>
      </c>
      <c r="EM19">
        <v>3</v>
      </c>
      <c r="EN19" t="s">
        <v>305</v>
      </c>
      <c r="EO19">
        <v>100</v>
      </c>
      <c r="EP19">
        <v>100</v>
      </c>
      <c r="EQ19">
        <v>2.935</v>
      </c>
      <c r="ER19">
        <v>-0.0261</v>
      </c>
      <c r="ES19">
        <v>2.93495238095244</v>
      </c>
      <c r="ET19">
        <v>0</v>
      </c>
      <c r="EU19">
        <v>0</v>
      </c>
      <c r="EV19">
        <v>0</v>
      </c>
      <c r="EW19">
        <v>-0.0261150999999999</v>
      </c>
      <c r="EX19">
        <v>0</v>
      </c>
      <c r="EY19">
        <v>0</v>
      </c>
      <c r="EZ19">
        <v>0</v>
      </c>
      <c r="FA19">
        <v>-1</v>
      </c>
      <c r="FB19">
        <v>-1</v>
      </c>
      <c r="FC19">
        <v>-1</v>
      </c>
      <c r="FD19">
        <v>-1</v>
      </c>
      <c r="FE19">
        <v>2.6</v>
      </c>
      <c r="FF19">
        <v>2.4</v>
      </c>
      <c r="FG19">
        <v>2</v>
      </c>
      <c r="FH19">
        <v>630.275</v>
      </c>
      <c r="FI19">
        <v>363.646</v>
      </c>
      <c r="FJ19">
        <v>11.4312</v>
      </c>
      <c r="FK19">
        <v>25.4823</v>
      </c>
      <c r="FL19">
        <v>29.9994</v>
      </c>
      <c r="FM19">
        <v>25.4347</v>
      </c>
      <c r="FN19">
        <v>25.4487</v>
      </c>
      <c r="FO19">
        <v>20.5354</v>
      </c>
      <c r="FP19">
        <v>100</v>
      </c>
      <c r="FQ19">
        <v>0</v>
      </c>
      <c r="FR19">
        <v>11.55</v>
      </c>
      <c r="FS19">
        <v>420</v>
      </c>
      <c r="FT19">
        <v>0</v>
      </c>
      <c r="FU19">
        <v>101.444</v>
      </c>
      <c r="FV19">
        <v>102.294</v>
      </c>
    </row>
    <row r="20" spans="1:178">
      <c r="A20">
        <v>4</v>
      </c>
      <c r="B20">
        <v>1620339287</v>
      </c>
      <c r="C20">
        <v>45</v>
      </c>
      <c r="D20" t="s">
        <v>306</v>
      </c>
      <c r="E20" t="s">
        <v>307</v>
      </c>
      <c r="H20">
        <v>1620339286</v>
      </c>
      <c r="I20">
        <f>CE20*AG20*(CA20-CB20)/(100*BT20*(1000-AG20*CA20))</f>
        <v>0</v>
      </c>
      <c r="J20">
        <f>CE20*AG20*(BZ20-BY20*(1000-AG20*CB20)/(1000-AG20*CA20))/(100*BT20)</f>
        <v>0</v>
      </c>
      <c r="K20">
        <f>BY20 - IF(AG20&gt;1, J20*BT20*100.0/(AI20*CM20), 0)</f>
        <v>0</v>
      </c>
      <c r="L20">
        <f>((R20-I20/2)*K20-J20)/(R20+I20/2)</f>
        <v>0</v>
      </c>
      <c r="M20">
        <f>L20*(CF20+CG20)/1000.0</f>
        <v>0</v>
      </c>
      <c r="N20">
        <f>(BY20 - IF(AG20&gt;1, J20*BT20*100.0/(AI20*CM20), 0))*(CF20+CG20)/1000.0</f>
        <v>0</v>
      </c>
      <c r="O20">
        <f>2.0/((1/Q20-1/P20)+SIGN(Q20)*SQRT((1/Q20-1/P20)*(1/Q20-1/P20) + 4*BU20/((BU20+1)*(BU20+1))*(2*1/Q20*1/P20-1/P20*1/P20)))</f>
        <v>0</v>
      </c>
      <c r="P20">
        <f>IF(LEFT(BV20,1)&lt;&gt;"0",IF(LEFT(BV20,1)="1",3.0,BW20),$D$5+$E$5*(CM20*CF20/($K$5*1000))+$F$5*(CM20*CF20/($K$5*1000))*MAX(MIN(BT20,$J$5),$I$5)*MAX(MIN(BT20,$J$5),$I$5)+$G$5*MAX(MIN(BT20,$J$5),$I$5)*(CM20*CF20/($K$5*1000))+$H$5*(CM20*CF20/($K$5*1000))*(CM20*CF20/($K$5*1000)))</f>
        <v>0</v>
      </c>
      <c r="Q20">
        <f>I20*(1000-(1000*0.61365*exp(17.502*U20/(240.97+U20))/(CF20+CG20)+CA20)/2)/(1000*0.61365*exp(17.502*U20/(240.97+U20))/(CF20+CG20)-CA20)</f>
        <v>0</v>
      </c>
      <c r="R20">
        <f>1/((BU20+1)/(O20/1.6)+1/(P20/1.37)) + BU20/((BU20+1)/(O20/1.6) + BU20/(P20/1.37))</f>
        <v>0</v>
      </c>
      <c r="S20">
        <f>(BQ20*BS20)</f>
        <v>0</v>
      </c>
      <c r="T20">
        <f>(CH20+(S20+2*0.95*5.67E-8*(((CH20+$B$7)+273)^4-(CH20+273)^4)-44100*I20)/(1.84*29.3*P20+8*0.95*5.67E-8*(CH20+273)^3))</f>
        <v>0</v>
      </c>
      <c r="U20">
        <f>($C$7*CI20+$D$7*CJ20+$E$7*T20)</f>
        <v>0</v>
      </c>
      <c r="V20">
        <f>0.61365*exp(17.502*U20/(240.97+U20))</f>
        <v>0</v>
      </c>
      <c r="W20">
        <f>(X20/Y20*100)</f>
        <v>0</v>
      </c>
      <c r="X20">
        <f>CA20*(CF20+CG20)/1000</f>
        <v>0</v>
      </c>
      <c r="Y20">
        <f>0.61365*exp(17.502*CH20/(240.97+CH20))</f>
        <v>0</v>
      </c>
      <c r="Z20">
        <f>(V20-CA20*(CF20+CG20)/1000)</f>
        <v>0</v>
      </c>
      <c r="AA20">
        <f>(-I20*44100)</f>
        <v>0</v>
      </c>
      <c r="AB20">
        <f>2*29.3*P20*0.92*(CH20-U20)</f>
        <v>0</v>
      </c>
      <c r="AC20">
        <f>2*0.95*5.67E-8*(((CH20+$B$7)+273)^4-(U20+273)^4)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MAX(0,($B$13+$C$13*CM20)/(1+$D$13*CM20)*CF20/(CH20+273)*$E$13)</f>
        <v>0</v>
      </c>
      <c r="AJ20" t="s">
        <v>297</v>
      </c>
      <c r="AK20">
        <v>0</v>
      </c>
      <c r="AL20">
        <v>0</v>
      </c>
      <c r="AM20">
        <f>AL20-AK20</f>
        <v>0</v>
      </c>
      <c r="AN20">
        <f>AM20/AL20</f>
        <v>0</v>
      </c>
      <c r="AO20">
        <v>0</v>
      </c>
      <c r="AP20" t="s">
        <v>297</v>
      </c>
      <c r="AQ20">
        <v>0</v>
      </c>
      <c r="AR20">
        <v>0</v>
      </c>
      <c r="AS20">
        <f>1-AQ20/AR20</f>
        <v>0</v>
      </c>
      <c r="AT20">
        <v>0.5</v>
      </c>
      <c r="AU20">
        <f>BQ20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297</v>
      </c>
      <c r="BB20">
        <v>0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f>$B$11*CN20+$C$11*CO20+$F$11*CP20*(1-CS20)</f>
        <v>0</v>
      </c>
      <c r="BQ20">
        <f>BP20*BR20</f>
        <v>0</v>
      </c>
      <c r="BR20">
        <f>($B$11*$D$9+$C$11*$D$9+$F$11*((DC20+CU20)/MAX(DC20+CU20+DD20, 0.1)*$I$9+DD20/MAX(DC20+CU20+DD20, 0.1)*$J$9))/($B$11+$C$11+$F$11)</f>
        <v>0</v>
      </c>
      <c r="BS20">
        <f>($B$11*$K$9+$C$11*$K$9+$F$11*((DC20+CU20)/MAX(DC20+CU20+DD20, 0.1)*$P$9+DD20/MAX(DC20+CU20+DD20, 0.1)*$Q$9))/($B$11+$C$11+$F$11)</f>
        <v>0</v>
      </c>
      <c r="BT20">
        <v>6</v>
      </c>
      <c r="BU20">
        <v>0.5</v>
      </c>
      <c r="BV20" t="s">
        <v>298</v>
      </c>
      <c r="BW20">
        <v>2</v>
      </c>
      <c r="BX20">
        <v>1620339286</v>
      </c>
      <c r="BY20">
        <v>406.517</v>
      </c>
      <c r="BZ20">
        <v>420.006</v>
      </c>
      <c r="CA20">
        <v>4.17979666666667</v>
      </c>
      <c r="CB20">
        <v>0.494270333333333</v>
      </c>
      <c r="CC20">
        <v>403.582</v>
      </c>
      <c r="CD20">
        <v>4.20591</v>
      </c>
      <c r="CE20">
        <v>600.035666666667</v>
      </c>
      <c r="CF20">
        <v>100.223333333333</v>
      </c>
      <c r="CG20">
        <v>0.0995866666666667</v>
      </c>
      <c r="CH20">
        <v>16.8672666666667</v>
      </c>
      <c r="CI20">
        <v>16.4356</v>
      </c>
      <c r="CJ20">
        <v>999.9</v>
      </c>
      <c r="CK20">
        <v>0</v>
      </c>
      <c r="CL20">
        <v>0</v>
      </c>
      <c r="CM20">
        <v>9968.12333333333</v>
      </c>
      <c r="CN20">
        <v>0</v>
      </c>
      <c r="CO20">
        <v>0.221023</v>
      </c>
      <c r="CP20">
        <v>882.916</v>
      </c>
      <c r="CQ20">
        <v>0.954993</v>
      </c>
      <c r="CR20">
        <v>0.0450074</v>
      </c>
      <c r="CS20">
        <v>0</v>
      </c>
      <c r="CT20">
        <v>1226.69666666667</v>
      </c>
      <c r="CU20">
        <v>4.99999</v>
      </c>
      <c r="CV20">
        <v>10756.6</v>
      </c>
      <c r="CW20">
        <v>7632.39666666667</v>
      </c>
      <c r="CX20">
        <v>37.687</v>
      </c>
      <c r="CY20">
        <v>41.062</v>
      </c>
      <c r="CZ20">
        <v>39.5</v>
      </c>
      <c r="DA20">
        <v>40.25</v>
      </c>
      <c r="DB20">
        <v>39.687</v>
      </c>
      <c r="DC20">
        <v>838.403333333333</v>
      </c>
      <c r="DD20">
        <v>39.51</v>
      </c>
      <c r="DE20">
        <v>0</v>
      </c>
      <c r="DF20">
        <v>1620339288.1</v>
      </c>
      <c r="DG20">
        <v>0</v>
      </c>
      <c r="DH20">
        <v>1227.9336</v>
      </c>
      <c r="DI20">
        <v>-11.541538478107</v>
      </c>
      <c r="DJ20">
        <v>-110.953846313255</v>
      </c>
      <c r="DK20">
        <v>10769.012</v>
      </c>
      <c r="DL20">
        <v>15</v>
      </c>
      <c r="DM20">
        <v>1620339131</v>
      </c>
      <c r="DN20" t="s">
        <v>299</v>
      </c>
      <c r="DO20">
        <v>1620339116.5</v>
      </c>
      <c r="DP20">
        <v>1620339131</v>
      </c>
      <c r="DQ20">
        <v>60</v>
      </c>
      <c r="DR20">
        <v>0.345</v>
      </c>
      <c r="DS20">
        <v>-0.025</v>
      </c>
      <c r="DT20">
        <v>2.935</v>
      </c>
      <c r="DU20">
        <v>-0.026</v>
      </c>
      <c r="DV20">
        <v>420</v>
      </c>
      <c r="DW20">
        <v>1</v>
      </c>
      <c r="DX20">
        <v>0.12</v>
      </c>
      <c r="DY20">
        <v>0.02</v>
      </c>
      <c r="DZ20">
        <v>-13.4101048780488</v>
      </c>
      <c r="EA20">
        <v>-0.240472473867596</v>
      </c>
      <c r="EB20">
        <v>0.0372487875148519</v>
      </c>
      <c r="EC20">
        <v>1</v>
      </c>
      <c r="ED20">
        <v>1228.58764705882</v>
      </c>
      <c r="EE20">
        <v>-11.9853861766876</v>
      </c>
      <c r="EF20">
        <v>1.18181579838604</v>
      </c>
      <c r="EG20">
        <v>0</v>
      </c>
      <c r="EH20">
        <v>3.66989682926829</v>
      </c>
      <c r="EI20">
        <v>0.0867622996515706</v>
      </c>
      <c r="EJ20">
        <v>0.00861555695551814</v>
      </c>
      <c r="EK20">
        <v>1</v>
      </c>
      <c r="EL20">
        <v>2</v>
      </c>
      <c r="EM20">
        <v>3</v>
      </c>
      <c r="EN20" t="s">
        <v>305</v>
      </c>
      <c r="EO20">
        <v>100</v>
      </c>
      <c r="EP20">
        <v>100</v>
      </c>
      <c r="EQ20">
        <v>2.935</v>
      </c>
      <c r="ER20">
        <v>-0.0261</v>
      </c>
      <c r="ES20">
        <v>2.93495238095244</v>
      </c>
      <c r="ET20">
        <v>0</v>
      </c>
      <c r="EU20">
        <v>0</v>
      </c>
      <c r="EV20">
        <v>0</v>
      </c>
      <c r="EW20">
        <v>-0.0261150999999999</v>
      </c>
      <c r="EX20">
        <v>0</v>
      </c>
      <c r="EY20">
        <v>0</v>
      </c>
      <c r="EZ20">
        <v>0</v>
      </c>
      <c r="FA20">
        <v>-1</v>
      </c>
      <c r="FB20">
        <v>-1</v>
      </c>
      <c r="FC20">
        <v>-1</v>
      </c>
      <c r="FD20">
        <v>-1</v>
      </c>
      <c r="FE20">
        <v>2.8</v>
      </c>
      <c r="FF20">
        <v>2.6</v>
      </c>
      <c r="FG20">
        <v>2</v>
      </c>
      <c r="FH20">
        <v>629.839</v>
      </c>
      <c r="FI20">
        <v>363.864</v>
      </c>
      <c r="FJ20">
        <v>11.9291</v>
      </c>
      <c r="FK20">
        <v>25.4662</v>
      </c>
      <c r="FL20">
        <v>29.9994</v>
      </c>
      <c r="FM20">
        <v>25.4294</v>
      </c>
      <c r="FN20">
        <v>25.4444</v>
      </c>
      <c r="FO20">
        <v>20.5336</v>
      </c>
      <c r="FP20">
        <v>100</v>
      </c>
      <c r="FQ20">
        <v>0</v>
      </c>
      <c r="FR20">
        <v>12.02</v>
      </c>
      <c r="FS20">
        <v>420</v>
      </c>
      <c r="FT20">
        <v>0</v>
      </c>
      <c r="FU20">
        <v>101.443</v>
      </c>
      <c r="FV20">
        <v>102.294</v>
      </c>
    </row>
    <row r="21" spans="1:178">
      <c r="A21">
        <v>5</v>
      </c>
      <c r="B21">
        <v>1620339302</v>
      </c>
      <c r="C21">
        <v>60</v>
      </c>
      <c r="D21" t="s">
        <v>308</v>
      </c>
      <c r="E21" t="s">
        <v>309</v>
      </c>
      <c r="H21">
        <v>1620339301</v>
      </c>
      <c r="I21">
        <f>CE21*AG21*(CA21-CB21)/(100*BT21*(1000-AG21*CA21))</f>
        <v>0</v>
      </c>
      <c r="J21">
        <f>CE21*AG21*(BZ21-BY21*(1000-AG21*CB21)/(1000-AG21*CA21))/(100*BT21)</f>
        <v>0</v>
      </c>
      <c r="K21">
        <f>BY21 - IF(AG21&gt;1, J21*BT21*100.0/(AI21*CM21), 0)</f>
        <v>0</v>
      </c>
      <c r="L21">
        <f>((R21-I21/2)*K21-J21)/(R21+I21/2)</f>
        <v>0</v>
      </c>
      <c r="M21">
        <f>L21*(CF21+CG21)/1000.0</f>
        <v>0</v>
      </c>
      <c r="N21">
        <f>(BY21 - IF(AG21&gt;1, J21*BT21*100.0/(AI21*CM21), 0))*(CF21+CG21)/1000.0</f>
        <v>0</v>
      </c>
      <c r="O21">
        <f>2.0/((1/Q21-1/P21)+SIGN(Q21)*SQRT((1/Q21-1/P21)*(1/Q21-1/P21) + 4*BU21/((BU21+1)*(BU21+1))*(2*1/Q21*1/P21-1/P21*1/P21)))</f>
        <v>0</v>
      </c>
      <c r="P21">
        <f>IF(LEFT(BV21,1)&lt;&gt;"0",IF(LEFT(BV21,1)="1",3.0,BW21),$D$5+$E$5*(CM21*CF21/($K$5*1000))+$F$5*(CM21*CF21/($K$5*1000))*MAX(MIN(BT21,$J$5),$I$5)*MAX(MIN(BT21,$J$5),$I$5)+$G$5*MAX(MIN(BT21,$J$5),$I$5)*(CM21*CF21/($K$5*1000))+$H$5*(CM21*CF21/($K$5*1000))*(CM21*CF21/($K$5*1000)))</f>
        <v>0</v>
      </c>
      <c r="Q21">
        <f>I21*(1000-(1000*0.61365*exp(17.502*U21/(240.97+U21))/(CF21+CG21)+CA21)/2)/(1000*0.61365*exp(17.502*U21/(240.97+U21))/(CF21+CG21)-CA21)</f>
        <v>0</v>
      </c>
      <c r="R21">
        <f>1/((BU21+1)/(O21/1.6)+1/(P21/1.37)) + BU21/((BU21+1)/(O21/1.6) + BU21/(P21/1.37))</f>
        <v>0</v>
      </c>
      <c r="S21">
        <f>(BQ21*BS21)</f>
        <v>0</v>
      </c>
      <c r="T21">
        <f>(CH21+(S21+2*0.95*5.67E-8*(((CH21+$B$7)+273)^4-(CH21+273)^4)-44100*I21)/(1.84*29.3*P21+8*0.95*5.67E-8*(CH21+273)^3))</f>
        <v>0</v>
      </c>
      <c r="U21">
        <f>($C$7*CI21+$D$7*CJ21+$E$7*T21)</f>
        <v>0</v>
      </c>
      <c r="V21">
        <f>0.61365*exp(17.502*U21/(240.97+U21))</f>
        <v>0</v>
      </c>
      <c r="W21">
        <f>(X21/Y21*100)</f>
        <v>0</v>
      </c>
      <c r="X21">
        <f>CA21*(CF21+CG21)/1000</f>
        <v>0</v>
      </c>
      <c r="Y21">
        <f>0.61365*exp(17.502*CH21/(240.97+CH21))</f>
        <v>0</v>
      </c>
      <c r="Z21">
        <f>(V21-CA21*(CF21+CG21)/1000)</f>
        <v>0</v>
      </c>
      <c r="AA21">
        <f>(-I21*44100)</f>
        <v>0</v>
      </c>
      <c r="AB21">
        <f>2*29.3*P21*0.92*(CH21-U21)</f>
        <v>0</v>
      </c>
      <c r="AC21">
        <f>2*0.95*5.67E-8*(((CH21+$B$7)+273)^4-(U21+273)^4)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MAX(0,($B$13+$C$13*CM21)/(1+$D$13*CM21)*CF21/(CH21+273)*$E$13)</f>
        <v>0</v>
      </c>
      <c r="AJ21" t="s">
        <v>297</v>
      </c>
      <c r="AK21">
        <v>0</v>
      </c>
      <c r="AL21">
        <v>0</v>
      </c>
      <c r="AM21">
        <f>AL21-AK21</f>
        <v>0</v>
      </c>
      <c r="AN21">
        <f>AM21/AL21</f>
        <v>0</v>
      </c>
      <c r="AO21">
        <v>0</v>
      </c>
      <c r="AP21" t="s">
        <v>297</v>
      </c>
      <c r="AQ21">
        <v>0</v>
      </c>
      <c r="AR21">
        <v>0</v>
      </c>
      <c r="AS21">
        <f>1-AQ21/AR21</f>
        <v>0</v>
      </c>
      <c r="AT21">
        <v>0.5</v>
      </c>
      <c r="AU21">
        <f>BQ21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297</v>
      </c>
      <c r="BB21">
        <v>0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f>$B$11*CN21+$C$11*CO21+$F$11*CP21*(1-CS21)</f>
        <v>0</v>
      </c>
      <c r="BQ21">
        <f>BP21*BR21</f>
        <v>0</v>
      </c>
      <c r="BR21">
        <f>($B$11*$D$9+$C$11*$D$9+$F$11*((DC21+CU21)/MAX(DC21+CU21+DD21, 0.1)*$I$9+DD21/MAX(DC21+CU21+DD21, 0.1)*$J$9))/($B$11+$C$11+$F$11)</f>
        <v>0</v>
      </c>
      <c r="BS21">
        <f>($B$11*$K$9+$C$11*$K$9+$F$11*((DC21+CU21)/MAX(DC21+CU21+DD21, 0.1)*$P$9+DD21/MAX(DC21+CU21+DD21, 0.1)*$Q$9))/($B$11+$C$11+$F$11)</f>
        <v>0</v>
      </c>
      <c r="BT21">
        <v>6</v>
      </c>
      <c r="BU21">
        <v>0.5</v>
      </c>
      <c r="BV21" t="s">
        <v>298</v>
      </c>
      <c r="BW21">
        <v>2</v>
      </c>
      <c r="BX21">
        <v>1620339301</v>
      </c>
      <c r="BY21">
        <v>406.464</v>
      </c>
      <c r="BZ21">
        <v>420.064666666667</v>
      </c>
      <c r="CA21">
        <v>4.20454666666667</v>
      </c>
      <c r="CB21">
        <v>0.492511</v>
      </c>
      <c r="CC21">
        <v>403.529</v>
      </c>
      <c r="CD21">
        <v>4.23066</v>
      </c>
      <c r="CE21">
        <v>600.057</v>
      </c>
      <c r="CF21">
        <v>100.22</v>
      </c>
      <c r="CG21">
        <v>0.100278666666667</v>
      </c>
      <c r="CH21">
        <v>16.9773</v>
      </c>
      <c r="CI21">
        <v>16.5237333333333</v>
      </c>
      <c r="CJ21">
        <v>999.9</v>
      </c>
      <c r="CK21">
        <v>0</v>
      </c>
      <c r="CL21">
        <v>0</v>
      </c>
      <c r="CM21">
        <v>10016.9</v>
      </c>
      <c r="CN21">
        <v>0</v>
      </c>
      <c r="CO21">
        <v>0.221023</v>
      </c>
      <c r="CP21">
        <v>882.913</v>
      </c>
      <c r="CQ21">
        <v>0.954993</v>
      </c>
      <c r="CR21">
        <v>0.0450074</v>
      </c>
      <c r="CS21">
        <v>0</v>
      </c>
      <c r="CT21">
        <v>1223.33</v>
      </c>
      <c r="CU21">
        <v>4.99999</v>
      </c>
      <c r="CV21">
        <v>10729.4</v>
      </c>
      <c r="CW21">
        <v>7632.37333333333</v>
      </c>
      <c r="CX21">
        <v>37.687</v>
      </c>
      <c r="CY21">
        <v>41.062</v>
      </c>
      <c r="CZ21">
        <v>39.5</v>
      </c>
      <c r="DA21">
        <v>40.25</v>
      </c>
      <c r="DB21">
        <v>39.687</v>
      </c>
      <c r="DC21">
        <v>838.4</v>
      </c>
      <c r="DD21">
        <v>39.51</v>
      </c>
      <c r="DE21">
        <v>0</v>
      </c>
      <c r="DF21">
        <v>1620339303.1</v>
      </c>
      <c r="DG21">
        <v>0</v>
      </c>
      <c r="DH21">
        <v>1224.80230769231</v>
      </c>
      <c r="DI21">
        <v>-13.6882051224208</v>
      </c>
      <c r="DJ21">
        <v>-106.704273510004</v>
      </c>
      <c r="DK21">
        <v>10742.4730769231</v>
      </c>
      <c r="DL21">
        <v>15</v>
      </c>
      <c r="DM21">
        <v>1620339131</v>
      </c>
      <c r="DN21" t="s">
        <v>299</v>
      </c>
      <c r="DO21">
        <v>1620339116.5</v>
      </c>
      <c r="DP21">
        <v>1620339131</v>
      </c>
      <c r="DQ21">
        <v>60</v>
      </c>
      <c r="DR21">
        <v>0.345</v>
      </c>
      <c r="DS21">
        <v>-0.025</v>
      </c>
      <c r="DT21">
        <v>2.935</v>
      </c>
      <c r="DU21">
        <v>-0.026</v>
      </c>
      <c r="DV21">
        <v>420</v>
      </c>
      <c r="DW21">
        <v>1</v>
      </c>
      <c r="DX21">
        <v>0.12</v>
      </c>
      <c r="DY21">
        <v>0.02</v>
      </c>
      <c r="DZ21">
        <v>-13.5081512195122</v>
      </c>
      <c r="EA21">
        <v>-0.375324041811874</v>
      </c>
      <c r="EB21">
        <v>0.0535121281988154</v>
      </c>
      <c r="EC21">
        <v>1</v>
      </c>
      <c r="ED21">
        <v>1225.53114285714</v>
      </c>
      <c r="EE21">
        <v>-13.1381666147732</v>
      </c>
      <c r="EF21">
        <v>1.34330247934722</v>
      </c>
      <c r="EG21">
        <v>0</v>
      </c>
      <c r="EH21">
        <v>3.69352512195122</v>
      </c>
      <c r="EI21">
        <v>0.10712655052265</v>
      </c>
      <c r="EJ21">
        <v>0.0105776806259289</v>
      </c>
      <c r="EK21">
        <v>0</v>
      </c>
      <c r="EL21">
        <v>1</v>
      </c>
      <c r="EM21">
        <v>3</v>
      </c>
      <c r="EN21" t="s">
        <v>310</v>
      </c>
      <c r="EO21">
        <v>100</v>
      </c>
      <c r="EP21">
        <v>100</v>
      </c>
      <c r="EQ21">
        <v>2.935</v>
      </c>
      <c r="ER21">
        <v>-0.0261</v>
      </c>
      <c r="ES21">
        <v>2.93495238095244</v>
      </c>
      <c r="ET21">
        <v>0</v>
      </c>
      <c r="EU21">
        <v>0</v>
      </c>
      <c r="EV21">
        <v>0</v>
      </c>
      <c r="EW21">
        <v>-0.0261150999999999</v>
      </c>
      <c r="EX21">
        <v>0</v>
      </c>
      <c r="EY21">
        <v>0</v>
      </c>
      <c r="EZ21">
        <v>0</v>
      </c>
      <c r="FA21">
        <v>-1</v>
      </c>
      <c r="FB21">
        <v>-1</v>
      </c>
      <c r="FC21">
        <v>-1</v>
      </c>
      <c r="FD21">
        <v>-1</v>
      </c>
      <c r="FE21">
        <v>3.1</v>
      </c>
      <c r="FF21">
        <v>2.9</v>
      </c>
      <c r="FG21">
        <v>2</v>
      </c>
      <c r="FH21">
        <v>630.389</v>
      </c>
      <c r="FI21">
        <v>363.884</v>
      </c>
      <c r="FJ21">
        <v>12.4247</v>
      </c>
      <c r="FK21">
        <v>25.4509</v>
      </c>
      <c r="FL21">
        <v>29.9993</v>
      </c>
      <c r="FM21">
        <v>25.4235</v>
      </c>
      <c r="FN21">
        <v>25.4397</v>
      </c>
      <c r="FO21">
        <v>20.5294</v>
      </c>
      <c r="FP21">
        <v>100</v>
      </c>
      <c r="FQ21">
        <v>0</v>
      </c>
      <c r="FR21">
        <v>12.55</v>
      </c>
      <c r="FS21">
        <v>420</v>
      </c>
      <c r="FT21">
        <v>0</v>
      </c>
      <c r="FU21">
        <v>101.444</v>
      </c>
      <c r="FV21">
        <v>102.293</v>
      </c>
    </row>
    <row r="22" spans="1:178">
      <c r="A22">
        <v>6</v>
      </c>
      <c r="B22">
        <v>1620339317</v>
      </c>
      <c r="C22">
        <v>75</v>
      </c>
      <c r="D22" t="s">
        <v>311</v>
      </c>
      <c r="E22" t="s">
        <v>312</v>
      </c>
      <c r="H22">
        <v>1620339316</v>
      </c>
      <c r="I22">
        <f>CE22*AG22*(CA22-CB22)/(100*BT22*(1000-AG22*CA22))</f>
        <v>0</v>
      </c>
      <c r="J22">
        <f>CE22*AG22*(BZ22-BY22*(1000-AG22*CB22)/(1000-AG22*CA22))/(100*BT22)</f>
        <v>0</v>
      </c>
      <c r="K22">
        <f>BY22 - IF(AG22&gt;1, J22*BT22*100.0/(AI22*CM22), 0)</f>
        <v>0</v>
      </c>
      <c r="L22">
        <f>((R22-I22/2)*K22-J22)/(R22+I22/2)</f>
        <v>0</v>
      </c>
      <c r="M22">
        <f>L22*(CF22+CG22)/1000.0</f>
        <v>0</v>
      </c>
      <c r="N22">
        <f>(BY22 - IF(AG22&gt;1, J22*BT22*100.0/(AI22*CM22), 0))*(CF22+CG22)/1000.0</f>
        <v>0</v>
      </c>
      <c r="O22">
        <f>2.0/((1/Q22-1/P22)+SIGN(Q22)*SQRT((1/Q22-1/P22)*(1/Q22-1/P22) + 4*BU22/((BU22+1)*(BU22+1))*(2*1/Q22*1/P22-1/P22*1/P22)))</f>
        <v>0</v>
      </c>
      <c r="P22">
        <f>IF(LEFT(BV22,1)&lt;&gt;"0",IF(LEFT(BV22,1)="1",3.0,BW22),$D$5+$E$5*(CM22*CF22/($K$5*1000))+$F$5*(CM22*CF22/($K$5*1000))*MAX(MIN(BT22,$J$5),$I$5)*MAX(MIN(BT22,$J$5),$I$5)+$G$5*MAX(MIN(BT22,$J$5),$I$5)*(CM22*CF22/($K$5*1000))+$H$5*(CM22*CF22/($K$5*1000))*(CM22*CF22/($K$5*1000)))</f>
        <v>0</v>
      </c>
      <c r="Q22">
        <f>I22*(1000-(1000*0.61365*exp(17.502*U22/(240.97+U22))/(CF22+CG22)+CA22)/2)/(1000*0.61365*exp(17.502*U22/(240.97+U22))/(CF22+CG22)-CA22)</f>
        <v>0</v>
      </c>
      <c r="R22">
        <f>1/((BU22+1)/(O22/1.6)+1/(P22/1.37)) + BU22/((BU22+1)/(O22/1.6) + BU22/(P22/1.37))</f>
        <v>0</v>
      </c>
      <c r="S22">
        <f>(BQ22*BS22)</f>
        <v>0</v>
      </c>
      <c r="T22">
        <f>(CH22+(S22+2*0.95*5.67E-8*(((CH22+$B$7)+273)^4-(CH22+273)^4)-44100*I22)/(1.84*29.3*P22+8*0.95*5.67E-8*(CH22+273)^3))</f>
        <v>0</v>
      </c>
      <c r="U22">
        <f>($C$7*CI22+$D$7*CJ22+$E$7*T22)</f>
        <v>0</v>
      </c>
      <c r="V22">
        <f>0.61365*exp(17.502*U22/(240.97+U22))</f>
        <v>0</v>
      </c>
      <c r="W22">
        <f>(X22/Y22*100)</f>
        <v>0</v>
      </c>
      <c r="X22">
        <f>CA22*(CF22+CG22)/1000</f>
        <v>0</v>
      </c>
      <c r="Y22">
        <f>0.61365*exp(17.502*CH22/(240.97+CH22))</f>
        <v>0</v>
      </c>
      <c r="Z22">
        <f>(V22-CA22*(CF22+CG22)/1000)</f>
        <v>0</v>
      </c>
      <c r="AA22">
        <f>(-I22*44100)</f>
        <v>0</v>
      </c>
      <c r="AB22">
        <f>2*29.3*P22*0.92*(CH22-U22)</f>
        <v>0</v>
      </c>
      <c r="AC22">
        <f>2*0.95*5.67E-8*(((CH22+$B$7)+273)^4-(U22+273)^4)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MAX(0,($B$13+$C$13*CM22)/(1+$D$13*CM22)*CF22/(CH22+273)*$E$13)</f>
        <v>0</v>
      </c>
      <c r="AJ22" t="s">
        <v>297</v>
      </c>
      <c r="AK22">
        <v>0</v>
      </c>
      <c r="AL22">
        <v>0</v>
      </c>
      <c r="AM22">
        <f>AL22-AK22</f>
        <v>0</v>
      </c>
      <c r="AN22">
        <f>AM22/AL22</f>
        <v>0</v>
      </c>
      <c r="AO22">
        <v>0</v>
      </c>
      <c r="AP22" t="s">
        <v>297</v>
      </c>
      <c r="AQ22">
        <v>0</v>
      </c>
      <c r="AR22">
        <v>0</v>
      </c>
      <c r="AS22">
        <f>1-AQ22/AR22</f>
        <v>0</v>
      </c>
      <c r="AT22">
        <v>0.5</v>
      </c>
      <c r="AU22">
        <f>BQ22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297</v>
      </c>
      <c r="BB22">
        <v>0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f>$B$11*CN22+$C$11*CO22+$F$11*CP22*(1-CS22)</f>
        <v>0</v>
      </c>
      <c r="BQ22">
        <f>BP22*BR22</f>
        <v>0</v>
      </c>
      <c r="BR22">
        <f>($B$11*$D$9+$C$11*$D$9+$F$11*((DC22+CU22)/MAX(DC22+CU22+DD22, 0.1)*$I$9+DD22/MAX(DC22+CU22+DD22, 0.1)*$J$9))/($B$11+$C$11+$F$11)</f>
        <v>0</v>
      </c>
      <c r="BS22">
        <f>($B$11*$K$9+$C$11*$K$9+$F$11*((DC22+CU22)/MAX(DC22+CU22+DD22, 0.1)*$P$9+DD22/MAX(DC22+CU22+DD22, 0.1)*$Q$9))/($B$11+$C$11+$F$11)</f>
        <v>0</v>
      </c>
      <c r="BT22">
        <v>6</v>
      </c>
      <c r="BU22">
        <v>0.5</v>
      </c>
      <c r="BV22" t="s">
        <v>298</v>
      </c>
      <c r="BW22">
        <v>2</v>
      </c>
      <c r="BX22">
        <v>1620339316</v>
      </c>
      <c r="BY22">
        <v>406.332</v>
      </c>
      <c r="BZ22">
        <v>419.963</v>
      </c>
      <c r="CA22">
        <v>4.23227</v>
      </c>
      <c r="CB22">
        <v>0.490599666666667</v>
      </c>
      <c r="CC22">
        <v>403.397</v>
      </c>
      <c r="CD22">
        <v>4.25838333333333</v>
      </c>
      <c r="CE22">
        <v>599.981</v>
      </c>
      <c r="CF22">
        <v>100.219</v>
      </c>
      <c r="CG22">
        <v>0.100142233333333</v>
      </c>
      <c r="CH22">
        <v>17.1022</v>
      </c>
      <c r="CI22">
        <v>16.6422333333333</v>
      </c>
      <c r="CJ22">
        <v>999.9</v>
      </c>
      <c r="CK22">
        <v>0</v>
      </c>
      <c r="CL22">
        <v>0</v>
      </c>
      <c r="CM22">
        <v>9993.75333333333</v>
      </c>
      <c r="CN22">
        <v>0</v>
      </c>
      <c r="CO22">
        <v>0.221023</v>
      </c>
      <c r="CP22">
        <v>882.997666666667</v>
      </c>
      <c r="CQ22">
        <v>0.954997</v>
      </c>
      <c r="CR22">
        <v>0.0450031333333333</v>
      </c>
      <c r="CS22">
        <v>0</v>
      </c>
      <c r="CT22">
        <v>1219.98</v>
      </c>
      <c r="CU22">
        <v>4.99999</v>
      </c>
      <c r="CV22">
        <v>10701.5333333333</v>
      </c>
      <c r="CW22">
        <v>7633.12</v>
      </c>
      <c r="CX22">
        <v>37.687</v>
      </c>
      <c r="CY22">
        <v>41.062</v>
      </c>
      <c r="CZ22">
        <v>39.5</v>
      </c>
      <c r="DA22">
        <v>40.25</v>
      </c>
      <c r="DB22">
        <v>39.687</v>
      </c>
      <c r="DC22">
        <v>838.483333333333</v>
      </c>
      <c r="DD22">
        <v>39.51</v>
      </c>
      <c r="DE22">
        <v>0</v>
      </c>
      <c r="DF22">
        <v>1620339318.1</v>
      </c>
      <c r="DG22">
        <v>0</v>
      </c>
      <c r="DH22">
        <v>1221.4512</v>
      </c>
      <c r="DI22">
        <v>-13.9538461839033</v>
      </c>
      <c r="DJ22">
        <v>-110.94615396886</v>
      </c>
      <c r="DK22">
        <v>10713.916</v>
      </c>
      <c r="DL22">
        <v>15</v>
      </c>
      <c r="DM22">
        <v>1620339131</v>
      </c>
      <c r="DN22" t="s">
        <v>299</v>
      </c>
      <c r="DO22">
        <v>1620339116.5</v>
      </c>
      <c r="DP22">
        <v>1620339131</v>
      </c>
      <c r="DQ22">
        <v>60</v>
      </c>
      <c r="DR22">
        <v>0.345</v>
      </c>
      <c r="DS22">
        <v>-0.025</v>
      </c>
      <c r="DT22">
        <v>2.935</v>
      </c>
      <c r="DU22">
        <v>-0.026</v>
      </c>
      <c r="DV22">
        <v>420</v>
      </c>
      <c r="DW22">
        <v>1</v>
      </c>
      <c r="DX22">
        <v>0.12</v>
      </c>
      <c r="DY22">
        <v>0.02</v>
      </c>
      <c r="DZ22">
        <v>-13.5905341463415</v>
      </c>
      <c r="EA22">
        <v>-0.389983275261342</v>
      </c>
      <c r="EB22">
        <v>0.0500959596723206</v>
      </c>
      <c r="EC22">
        <v>1</v>
      </c>
      <c r="ED22">
        <v>1222.22914285714</v>
      </c>
      <c r="EE22">
        <v>-13.5895890410932</v>
      </c>
      <c r="EF22">
        <v>1.3879118362872</v>
      </c>
      <c r="EG22">
        <v>0</v>
      </c>
      <c r="EH22">
        <v>3.72176341463415</v>
      </c>
      <c r="EI22">
        <v>0.120478745644617</v>
      </c>
      <c r="EJ22">
        <v>0.0119100602299794</v>
      </c>
      <c r="EK22">
        <v>0</v>
      </c>
      <c r="EL22">
        <v>1</v>
      </c>
      <c r="EM22">
        <v>3</v>
      </c>
      <c r="EN22" t="s">
        <v>310</v>
      </c>
      <c r="EO22">
        <v>100</v>
      </c>
      <c r="EP22">
        <v>100</v>
      </c>
      <c r="EQ22">
        <v>2.935</v>
      </c>
      <c r="ER22">
        <v>-0.0261</v>
      </c>
      <c r="ES22">
        <v>2.93495238095244</v>
      </c>
      <c r="ET22">
        <v>0</v>
      </c>
      <c r="EU22">
        <v>0</v>
      </c>
      <c r="EV22">
        <v>0</v>
      </c>
      <c r="EW22">
        <v>-0.0261150999999999</v>
      </c>
      <c r="EX22">
        <v>0</v>
      </c>
      <c r="EY22">
        <v>0</v>
      </c>
      <c r="EZ22">
        <v>0</v>
      </c>
      <c r="FA22">
        <v>-1</v>
      </c>
      <c r="FB22">
        <v>-1</v>
      </c>
      <c r="FC22">
        <v>-1</v>
      </c>
      <c r="FD22">
        <v>-1</v>
      </c>
      <c r="FE22">
        <v>3.3</v>
      </c>
      <c r="FF22">
        <v>3.1</v>
      </c>
      <c r="FG22">
        <v>2</v>
      </c>
      <c r="FH22">
        <v>630.597</v>
      </c>
      <c r="FI22">
        <v>363.972</v>
      </c>
      <c r="FJ22">
        <v>12.9315</v>
      </c>
      <c r="FK22">
        <v>25.4341</v>
      </c>
      <c r="FL22">
        <v>29.9994</v>
      </c>
      <c r="FM22">
        <v>25.4173</v>
      </c>
      <c r="FN22">
        <v>25.4353</v>
      </c>
      <c r="FO22">
        <v>20.5309</v>
      </c>
      <c r="FP22">
        <v>100</v>
      </c>
      <c r="FQ22">
        <v>0</v>
      </c>
      <c r="FR22">
        <v>13.02</v>
      </c>
      <c r="FS22">
        <v>420</v>
      </c>
      <c r="FT22">
        <v>0</v>
      </c>
      <c r="FU22">
        <v>101.447</v>
      </c>
      <c r="FV22">
        <v>102.293</v>
      </c>
    </row>
    <row r="23" spans="1:178">
      <c r="A23">
        <v>7</v>
      </c>
      <c r="B23">
        <v>1620339332</v>
      </c>
      <c r="C23">
        <v>90</v>
      </c>
      <c r="D23" t="s">
        <v>313</v>
      </c>
      <c r="E23" t="s">
        <v>314</v>
      </c>
      <c r="H23">
        <v>1620339331</v>
      </c>
      <c r="I23">
        <f>CE23*AG23*(CA23-CB23)/(100*BT23*(1000-AG23*CA23))</f>
        <v>0</v>
      </c>
      <c r="J23">
        <f>CE23*AG23*(BZ23-BY23*(1000-AG23*CB23)/(1000-AG23*CA23))/(100*BT23)</f>
        <v>0</v>
      </c>
      <c r="K23">
        <f>BY23 - IF(AG23&gt;1, J23*BT23*100.0/(AI23*CM23), 0)</f>
        <v>0</v>
      </c>
      <c r="L23">
        <f>((R23-I23/2)*K23-J23)/(R23+I23/2)</f>
        <v>0</v>
      </c>
      <c r="M23">
        <f>L23*(CF23+CG23)/1000.0</f>
        <v>0</v>
      </c>
      <c r="N23">
        <f>(BY23 - IF(AG23&gt;1, J23*BT23*100.0/(AI23*CM23), 0))*(CF23+CG23)/1000.0</f>
        <v>0</v>
      </c>
      <c r="O23">
        <f>2.0/((1/Q23-1/P23)+SIGN(Q23)*SQRT((1/Q23-1/P23)*(1/Q23-1/P23) + 4*BU23/((BU23+1)*(BU23+1))*(2*1/Q23*1/P23-1/P23*1/P23)))</f>
        <v>0</v>
      </c>
      <c r="P23">
        <f>IF(LEFT(BV23,1)&lt;&gt;"0",IF(LEFT(BV23,1)="1",3.0,BW23),$D$5+$E$5*(CM23*CF23/($K$5*1000))+$F$5*(CM23*CF23/($K$5*1000))*MAX(MIN(BT23,$J$5),$I$5)*MAX(MIN(BT23,$J$5),$I$5)+$G$5*MAX(MIN(BT23,$J$5),$I$5)*(CM23*CF23/($K$5*1000))+$H$5*(CM23*CF23/($K$5*1000))*(CM23*CF23/($K$5*1000)))</f>
        <v>0</v>
      </c>
      <c r="Q23">
        <f>I23*(1000-(1000*0.61365*exp(17.502*U23/(240.97+U23))/(CF23+CG23)+CA23)/2)/(1000*0.61365*exp(17.502*U23/(240.97+U23))/(CF23+CG23)-CA23)</f>
        <v>0</v>
      </c>
      <c r="R23">
        <f>1/((BU23+1)/(O23/1.6)+1/(P23/1.37)) + BU23/((BU23+1)/(O23/1.6) + BU23/(P23/1.37))</f>
        <v>0</v>
      </c>
      <c r="S23">
        <f>(BQ23*BS23)</f>
        <v>0</v>
      </c>
      <c r="T23">
        <f>(CH23+(S23+2*0.95*5.67E-8*(((CH23+$B$7)+273)^4-(CH23+273)^4)-44100*I23)/(1.84*29.3*P23+8*0.95*5.67E-8*(CH23+273)^3))</f>
        <v>0</v>
      </c>
      <c r="U23">
        <f>($C$7*CI23+$D$7*CJ23+$E$7*T23)</f>
        <v>0</v>
      </c>
      <c r="V23">
        <f>0.61365*exp(17.502*U23/(240.97+U23))</f>
        <v>0</v>
      </c>
      <c r="W23">
        <f>(X23/Y23*100)</f>
        <v>0</v>
      </c>
      <c r="X23">
        <f>CA23*(CF23+CG23)/1000</f>
        <v>0</v>
      </c>
      <c r="Y23">
        <f>0.61365*exp(17.502*CH23/(240.97+CH23))</f>
        <v>0</v>
      </c>
      <c r="Z23">
        <f>(V23-CA23*(CF23+CG23)/1000)</f>
        <v>0</v>
      </c>
      <c r="AA23">
        <f>(-I23*44100)</f>
        <v>0</v>
      </c>
      <c r="AB23">
        <f>2*29.3*P23*0.92*(CH23-U23)</f>
        <v>0</v>
      </c>
      <c r="AC23">
        <f>2*0.95*5.67E-8*(((CH23+$B$7)+273)^4-(U23+273)^4)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MAX(0,($B$13+$C$13*CM23)/(1+$D$13*CM23)*CF23/(CH23+273)*$E$13)</f>
        <v>0</v>
      </c>
      <c r="AJ23" t="s">
        <v>297</v>
      </c>
      <c r="AK23">
        <v>0</v>
      </c>
      <c r="AL23">
        <v>0</v>
      </c>
      <c r="AM23">
        <f>AL23-AK23</f>
        <v>0</v>
      </c>
      <c r="AN23">
        <f>AM23/AL23</f>
        <v>0</v>
      </c>
      <c r="AO23">
        <v>0</v>
      </c>
      <c r="AP23" t="s">
        <v>297</v>
      </c>
      <c r="AQ23">
        <v>0</v>
      </c>
      <c r="AR23">
        <v>0</v>
      </c>
      <c r="AS23">
        <f>1-AQ23/AR23</f>
        <v>0</v>
      </c>
      <c r="AT23">
        <v>0.5</v>
      </c>
      <c r="AU23">
        <f>BQ23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297</v>
      </c>
      <c r="BB23">
        <v>0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f>$B$11*CN23+$C$11*CO23+$F$11*CP23*(1-CS23)</f>
        <v>0</v>
      </c>
      <c r="BQ23">
        <f>BP23*BR23</f>
        <v>0</v>
      </c>
      <c r="BR23">
        <f>($B$11*$D$9+$C$11*$D$9+$F$11*((DC23+CU23)/MAX(DC23+CU23+DD23, 0.1)*$I$9+DD23/MAX(DC23+CU23+DD23, 0.1)*$J$9))/($B$11+$C$11+$F$11)</f>
        <v>0</v>
      </c>
      <c r="BS23">
        <f>($B$11*$K$9+$C$11*$K$9+$F$11*((DC23+CU23)/MAX(DC23+CU23+DD23, 0.1)*$P$9+DD23/MAX(DC23+CU23+DD23, 0.1)*$Q$9))/($B$11+$C$11+$F$11)</f>
        <v>0</v>
      </c>
      <c r="BT23">
        <v>6</v>
      </c>
      <c r="BU23">
        <v>0.5</v>
      </c>
      <c r="BV23" t="s">
        <v>298</v>
      </c>
      <c r="BW23">
        <v>2</v>
      </c>
      <c r="BX23">
        <v>1620339331</v>
      </c>
      <c r="BY23">
        <v>406.256333333333</v>
      </c>
      <c r="BZ23">
        <v>419.948666666667</v>
      </c>
      <c r="CA23">
        <v>4.26124666666667</v>
      </c>
      <c r="CB23">
        <v>0.488859333333333</v>
      </c>
      <c r="CC23">
        <v>403.321666666667</v>
      </c>
      <c r="CD23">
        <v>4.28736</v>
      </c>
      <c r="CE23">
        <v>599.990333333333</v>
      </c>
      <c r="CF23">
        <v>100.220333333333</v>
      </c>
      <c r="CG23">
        <v>0.0996023</v>
      </c>
      <c r="CH23">
        <v>17.2391333333333</v>
      </c>
      <c r="CI23">
        <v>16.7407333333333</v>
      </c>
      <c r="CJ23">
        <v>999.9</v>
      </c>
      <c r="CK23">
        <v>0</v>
      </c>
      <c r="CL23">
        <v>0</v>
      </c>
      <c r="CM23">
        <v>10041.2333333333</v>
      </c>
      <c r="CN23">
        <v>0</v>
      </c>
      <c r="CO23">
        <v>0.221023</v>
      </c>
      <c r="CP23">
        <v>882.986333333333</v>
      </c>
      <c r="CQ23">
        <v>0.954997</v>
      </c>
      <c r="CR23">
        <v>0.0450031333333333</v>
      </c>
      <c r="CS23">
        <v>0</v>
      </c>
      <c r="CT23">
        <v>1216.64333333333</v>
      </c>
      <c r="CU23">
        <v>4.99999</v>
      </c>
      <c r="CV23">
        <v>10673.1</v>
      </c>
      <c r="CW23">
        <v>7633.01666666667</v>
      </c>
      <c r="CX23">
        <v>37.687</v>
      </c>
      <c r="CY23">
        <v>41.062</v>
      </c>
      <c r="CZ23">
        <v>39.458</v>
      </c>
      <c r="DA23">
        <v>40.25</v>
      </c>
      <c r="DB23">
        <v>39.687</v>
      </c>
      <c r="DC23">
        <v>838.473333333333</v>
      </c>
      <c r="DD23">
        <v>39.51</v>
      </c>
      <c r="DE23">
        <v>0</v>
      </c>
      <c r="DF23">
        <v>1620339333.1</v>
      </c>
      <c r="DG23">
        <v>0</v>
      </c>
      <c r="DH23">
        <v>1218.24038461538</v>
      </c>
      <c r="DI23">
        <v>-13.9169230790934</v>
      </c>
      <c r="DJ23">
        <v>-118.892307712475</v>
      </c>
      <c r="DK23">
        <v>10686.0461538462</v>
      </c>
      <c r="DL23">
        <v>15</v>
      </c>
      <c r="DM23">
        <v>1620339131</v>
      </c>
      <c r="DN23" t="s">
        <v>299</v>
      </c>
      <c r="DO23">
        <v>1620339116.5</v>
      </c>
      <c r="DP23">
        <v>1620339131</v>
      </c>
      <c r="DQ23">
        <v>60</v>
      </c>
      <c r="DR23">
        <v>0.345</v>
      </c>
      <c r="DS23">
        <v>-0.025</v>
      </c>
      <c r="DT23">
        <v>2.935</v>
      </c>
      <c r="DU23">
        <v>-0.026</v>
      </c>
      <c r="DV23">
        <v>420</v>
      </c>
      <c r="DW23">
        <v>1</v>
      </c>
      <c r="DX23">
        <v>0.12</v>
      </c>
      <c r="DY23">
        <v>0.02</v>
      </c>
      <c r="DZ23">
        <v>-13.7104926829268</v>
      </c>
      <c r="EA23">
        <v>-0.429595818815351</v>
      </c>
      <c r="EB23">
        <v>0.0561111327167178</v>
      </c>
      <c r="EC23">
        <v>1</v>
      </c>
      <c r="ED23">
        <v>1218.92514285714</v>
      </c>
      <c r="EE23">
        <v>-12.9851272015638</v>
      </c>
      <c r="EF23">
        <v>1.32450394256779</v>
      </c>
      <c r="EG23">
        <v>0</v>
      </c>
      <c r="EH23">
        <v>3.75229365853659</v>
      </c>
      <c r="EI23">
        <v>0.119525853658542</v>
      </c>
      <c r="EJ23">
        <v>0.0118041284130053</v>
      </c>
      <c r="EK23">
        <v>0</v>
      </c>
      <c r="EL23">
        <v>1</v>
      </c>
      <c r="EM23">
        <v>3</v>
      </c>
      <c r="EN23" t="s">
        <v>310</v>
      </c>
      <c r="EO23">
        <v>100</v>
      </c>
      <c r="EP23">
        <v>100</v>
      </c>
      <c r="EQ23">
        <v>2.935</v>
      </c>
      <c r="ER23">
        <v>-0.0261</v>
      </c>
      <c r="ES23">
        <v>2.93495238095244</v>
      </c>
      <c r="ET23">
        <v>0</v>
      </c>
      <c r="EU23">
        <v>0</v>
      </c>
      <c r="EV23">
        <v>0</v>
      </c>
      <c r="EW23">
        <v>-0.0261150999999999</v>
      </c>
      <c r="EX23">
        <v>0</v>
      </c>
      <c r="EY23">
        <v>0</v>
      </c>
      <c r="EZ23">
        <v>0</v>
      </c>
      <c r="FA23">
        <v>-1</v>
      </c>
      <c r="FB23">
        <v>-1</v>
      </c>
      <c r="FC23">
        <v>-1</v>
      </c>
      <c r="FD23">
        <v>-1</v>
      </c>
      <c r="FE23">
        <v>3.6</v>
      </c>
      <c r="FF23">
        <v>3.4</v>
      </c>
      <c r="FG23">
        <v>2</v>
      </c>
      <c r="FH23">
        <v>630.429</v>
      </c>
      <c r="FI23">
        <v>363.988</v>
      </c>
      <c r="FJ23">
        <v>13.4302</v>
      </c>
      <c r="FK23">
        <v>25.4169</v>
      </c>
      <c r="FL23">
        <v>29.9995</v>
      </c>
      <c r="FM23">
        <v>25.4107</v>
      </c>
      <c r="FN23">
        <v>25.43</v>
      </c>
      <c r="FO23">
        <v>20.5285</v>
      </c>
      <c r="FP23">
        <v>100</v>
      </c>
      <c r="FQ23">
        <v>0</v>
      </c>
      <c r="FR23">
        <v>13.56</v>
      </c>
      <c r="FS23">
        <v>420</v>
      </c>
      <c r="FT23">
        <v>0</v>
      </c>
      <c r="FU23">
        <v>101.448</v>
      </c>
      <c r="FV23">
        <v>102.295</v>
      </c>
    </row>
    <row r="24" spans="1:178">
      <c r="A24">
        <v>8</v>
      </c>
      <c r="B24">
        <v>1620339347</v>
      </c>
      <c r="C24">
        <v>105</v>
      </c>
      <c r="D24" t="s">
        <v>315</v>
      </c>
      <c r="E24" t="s">
        <v>316</v>
      </c>
      <c r="H24">
        <v>1620339346</v>
      </c>
      <c r="I24">
        <f>CE24*AG24*(CA24-CB24)/(100*BT24*(1000-AG24*CA24))</f>
        <v>0</v>
      </c>
      <c r="J24">
        <f>CE24*AG24*(BZ24-BY24*(1000-AG24*CB24)/(1000-AG24*CA24))/(100*BT24)</f>
        <v>0</v>
      </c>
      <c r="K24">
        <f>BY24 - IF(AG24&gt;1, J24*BT24*100.0/(AI24*CM24), 0)</f>
        <v>0</v>
      </c>
      <c r="L24">
        <f>((R24-I24/2)*K24-J24)/(R24+I24/2)</f>
        <v>0</v>
      </c>
      <c r="M24">
        <f>L24*(CF24+CG24)/1000.0</f>
        <v>0</v>
      </c>
      <c r="N24">
        <f>(BY24 - IF(AG24&gt;1, J24*BT24*100.0/(AI24*CM24), 0))*(CF24+CG24)/1000.0</f>
        <v>0</v>
      </c>
      <c r="O24">
        <f>2.0/((1/Q24-1/P24)+SIGN(Q24)*SQRT((1/Q24-1/P24)*(1/Q24-1/P24) + 4*BU24/((BU24+1)*(BU24+1))*(2*1/Q24*1/P24-1/P24*1/P24)))</f>
        <v>0</v>
      </c>
      <c r="P24">
        <f>IF(LEFT(BV24,1)&lt;&gt;"0",IF(LEFT(BV24,1)="1",3.0,BW24),$D$5+$E$5*(CM24*CF24/($K$5*1000))+$F$5*(CM24*CF24/($K$5*1000))*MAX(MIN(BT24,$J$5),$I$5)*MAX(MIN(BT24,$J$5),$I$5)+$G$5*MAX(MIN(BT24,$J$5),$I$5)*(CM24*CF24/($K$5*1000))+$H$5*(CM24*CF24/($K$5*1000))*(CM24*CF24/($K$5*1000)))</f>
        <v>0</v>
      </c>
      <c r="Q24">
        <f>I24*(1000-(1000*0.61365*exp(17.502*U24/(240.97+U24))/(CF24+CG24)+CA24)/2)/(1000*0.61365*exp(17.502*U24/(240.97+U24))/(CF24+CG24)-CA24)</f>
        <v>0</v>
      </c>
      <c r="R24">
        <f>1/((BU24+1)/(O24/1.6)+1/(P24/1.37)) + BU24/((BU24+1)/(O24/1.6) + BU24/(P24/1.37))</f>
        <v>0</v>
      </c>
      <c r="S24">
        <f>(BQ24*BS24)</f>
        <v>0</v>
      </c>
      <c r="T24">
        <f>(CH24+(S24+2*0.95*5.67E-8*(((CH24+$B$7)+273)^4-(CH24+273)^4)-44100*I24)/(1.84*29.3*P24+8*0.95*5.67E-8*(CH24+273)^3))</f>
        <v>0</v>
      </c>
      <c r="U24">
        <f>($C$7*CI24+$D$7*CJ24+$E$7*T24)</f>
        <v>0</v>
      </c>
      <c r="V24">
        <f>0.61365*exp(17.502*U24/(240.97+U24))</f>
        <v>0</v>
      </c>
      <c r="W24">
        <f>(X24/Y24*100)</f>
        <v>0</v>
      </c>
      <c r="X24">
        <f>CA24*(CF24+CG24)/1000</f>
        <v>0</v>
      </c>
      <c r="Y24">
        <f>0.61365*exp(17.502*CH24/(240.97+CH24))</f>
        <v>0</v>
      </c>
      <c r="Z24">
        <f>(V24-CA24*(CF24+CG24)/1000)</f>
        <v>0</v>
      </c>
      <c r="AA24">
        <f>(-I24*44100)</f>
        <v>0</v>
      </c>
      <c r="AB24">
        <f>2*29.3*P24*0.92*(CH24-U24)</f>
        <v>0</v>
      </c>
      <c r="AC24">
        <f>2*0.95*5.67E-8*(((CH24+$B$7)+273)^4-(U24+273)^4)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MAX(0,($B$13+$C$13*CM24)/(1+$D$13*CM24)*CF24/(CH24+273)*$E$13)</f>
        <v>0</v>
      </c>
      <c r="AJ24" t="s">
        <v>297</v>
      </c>
      <c r="AK24">
        <v>0</v>
      </c>
      <c r="AL24">
        <v>0</v>
      </c>
      <c r="AM24">
        <f>AL24-AK24</f>
        <v>0</v>
      </c>
      <c r="AN24">
        <f>AM24/AL24</f>
        <v>0</v>
      </c>
      <c r="AO24">
        <v>0</v>
      </c>
      <c r="AP24" t="s">
        <v>297</v>
      </c>
      <c r="AQ24">
        <v>0</v>
      </c>
      <c r="AR24">
        <v>0</v>
      </c>
      <c r="AS24">
        <f>1-AQ24/AR24</f>
        <v>0</v>
      </c>
      <c r="AT24">
        <v>0.5</v>
      </c>
      <c r="AU24">
        <f>BQ24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297</v>
      </c>
      <c r="BB24">
        <v>0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f>$B$11*CN24+$C$11*CO24+$F$11*CP24*(1-CS24)</f>
        <v>0</v>
      </c>
      <c r="BQ24">
        <f>BP24*BR24</f>
        <v>0</v>
      </c>
      <c r="BR24">
        <f>($B$11*$D$9+$C$11*$D$9+$F$11*((DC24+CU24)/MAX(DC24+CU24+DD24, 0.1)*$I$9+DD24/MAX(DC24+CU24+DD24, 0.1)*$J$9))/($B$11+$C$11+$F$11)</f>
        <v>0</v>
      </c>
      <c r="BS24">
        <f>($B$11*$K$9+$C$11*$K$9+$F$11*((DC24+CU24)/MAX(DC24+CU24+DD24, 0.1)*$P$9+DD24/MAX(DC24+CU24+DD24, 0.1)*$Q$9))/($B$11+$C$11+$F$11)</f>
        <v>0</v>
      </c>
      <c r="BT24">
        <v>6</v>
      </c>
      <c r="BU24">
        <v>0.5</v>
      </c>
      <c r="BV24" t="s">
        <v>298</v>
      </c>
      <c r="BW24">
        <v>2</v>
      </c>
      <c r="BX24">
        <v>1620339346</v>
      </c>
      <c r="BY24">
        <v>406.151333333333</v>
      </c>
      <c r="BZ24">
        <v>420.036</v>
      </c>
      <c r="CA24">
        <v>4.28993</v>
      </c>
      <c r="CB24">
        <v>0.487498</v>
      </c>
      <c r="CC24">
        <v>403.216333333333</v>
      </c>
      <c r="CD24">
        <v>4.31604333333333</v>
      </c>
      <c r="CE24">
        <v>600.236</v>
      </c>
      <c r="CF24">
        <v>100.218666666667</v>
      </c>
      <c r="CG24">
        <v>0.100647666666667</v>
      </c>
      <c r="CH24">
        <v>17.3856333333333</v>
      </c>
      <c r="CI24">
        <v>16.8712666666667</v>
      </c>
      <c r="CJ24">
        <v>999.9</v>
      </c>
      <c r="CK24">
        <v>0</v>
      </c>
      <c r="CL24">
        <v>0</v>
      </c>
      <c r="CM24">
        <v>9980.00333333333</v>
      </c>
      <c r="CN24">
        <v>0</v>
      </c>
      <c r="CO24">
        <v>0.221023</v>
      </c>
      <c r="CP24">
        <v>883.046</v>
      </c>
      <c r="CQ24">
        <v>0.954993</v>
      </c>
      <c r="CR24">
        <v>0.0450074</v>
      </c>
      <c r="CS24">
        <v>0</v>
      </c>
      <c r="CT24">
        <v>1213.34666666667</v>
      </c>
      <c r="CU24">
        <v>4.99999</v>
      </c>
      <c r="CV24">
        <v>10644.5666666667</v>
      </c>
      <c r="CW24">
        <v>7633.52666666667</v>
      </c>
      <c r="CX24">
        <v>37.708</v>
      </c>
      <c r="CY24">
        <v>41.062</v>
      </c>
      <c r="CZ24">
        <v>39.5</v>
      </c>
      <c r="DA24">
        <v>40.25</v>
      </c>
      <c r="DB24">
        <v>39.687</v>
      </c>
      <c r="DC24">
        <v>838.53</v>
      </c>
      <c r="DD24">
        <v>39.5166666666667</v>
      </c>
      <c r="DE24">
        <v>0</v>
      </c>
      <c r="DF24">
        <v>1620339348.1</v>
      </c>
      <c r="DG24">
        <v>0</v>
      </c>
      <c r="DH24">
        <v>1214.7776</v>
      </c>
      <c r="DI24">
        <v>-13.5492308133346</v>
      </c>
      <c r="DJ24">
        <v>-115.515384912247</v>
      </c>
      <c r="DK24">
        <v>10656.756</v>
      </c>
      <c r="DL24">
        <v>15</v>
      </c>
      <c r="DM24">
        <v>1620339131</v>
      </c>
      <c r="DN24" t="s">
        <v>299</v>
      </c>
      <c r="DO24">
        <v>1620339116.5</v>
      </c>
      <c r="DP24">
        <v>1620339131</v>
      </c>
      <c r="DQ24">
        <v>60</v>
      </c>
      <c r="DR24">
        <v>0.345</v>
      </c>
      <c r="DS24">
        <v>-0.025</v>
      </c>
      <c r="DT24">
        <v>2.935</v>
      </c>
      <c r="DU24">
        <v>-0.026</v>
      </c>
      <c r="DV24">
        <v>420</v>
      </c>
      <c r="DW24">
        <v>1</v>
      </c>
      <c r="DX24">
        <v>0.12</v>
      </c>
      <c r="DY24">
        <v>0.02</v>
      </c>
      <c r="DZ24">
        <v>-13.7973975609756</v>
      </c>
      <c r="EA24">
        <v>-0.394521951219506</v>
      </c>
      <c r="EB24">
        <v>0.0529557407828089</v>
      </c>
      <c r="EC24">
        <v>1</v>
      </c>
      <c r="ED24">
        <v>1215.59</v>
      </c>
      <c r="EE24">
        <v>-13.6459272956905</v>
      </c>
      <c r="EF24">
        <v>1.3840127992802</v>
      </c>
      <c r="EG24">
        <v>0</v>
      </c>
      <c r="EH24">
        <v>3.78253414634146</v>
      </c>
      <c r="EI24">
        <v>0.124756306620207</v>
      </c>
      <c r="EJ24">
        <v>0.0123107664510676</v>
      </c>
      <c r="EK24">
        <v>0</v>
      </c>
      <c r="EL24">
        <v>1</v>
      </c>
      <c r="EM24">
        <v>3</v>
      </c>
      <c r="EN24" t="s">
        <v>310</v>
      </c>
      <c r="EO24">
        <v>100</v>
      </c>
      <c r="EP24">
        <v>100</v>
      </c>
      <c r="EQ24">
        <v>2.935</v>
      </c>
      <c r="ER24">
        <v>-0.0261</v>
      </c>
      <c r="ES24">
        <v>2.93495238095244</v>
      </c>
      <c r="ET24">
        <v>0</v>
      </c>
      <c r="EU24">
        <v>0</v>
      </c>
      <c r="EV24">
        <v>0</v>
      </c>
      <c r="EW24">
        <v>-0.0261150999999999</v>
      </c>
      <c r="EX24">
        <v>0</v>
      </c>
      <c r="EY24">
        <v>0</v>
      </c>
      <c r="EZ24">
        <v>0</v>
      </c>
      <c r="FA24">
        <v>-1</v>
      </c>
      <c r="FB24">
        <v>-1</v>
      </c>
      <c r="FC24">
        <v>-1</v>
      </c>
      <c r="FD24">
        <v>-1</v>
      </c>
      <c r="FE24">
        <v>3.8</v>
      </c>
      <c r="FF24">
        <v>3.6</v>
      </c>
      <c r="FG24">
        <v>2</v>
      </c>
      <c r="FH24">
        <v>631.784</v>
      </c>
      <c r="FI24">
        <v>366.754</v>
      </c>
      <c r="FJ24">
        <v>13.9357</v>
      </c>
      <c r="FK24">
        <v>25.3988</v>
      </c>
      <c r="FL24">
        <v>29.9995</v>
      </c>
      <c r="FM24">
        <v>25.4042</v>
      </c>
      <c r="FN24">
        <v>25.4248</v>
      </c>
      <c r="FO24">
        <v>20.5281</v>
      </c>
      <c r="FP24">
        <v>78.5228</v>
      </c>
      <c r="FQ24">
        <v>0</v>
      </c>
      <c r="FR24">
        <v>14.03</v>
      </c>
      <c r="FS24">
        <v>420</v>
      </c>
      <c r="FT24">
        <v>4.29084</v>
      </c>
      <c r="FU24">
        <v>101.447</v>
      </c>
      <c r="FV24">
        <v>102.298</v>
      </c>
    </row>
    <row r="25" spans="1:178">
      <c r="A25">
        <v>9</v>
      </c>
      <c r="B25">
        <v>1620339362</v>
      </c>
      <c r="C25">
        <v>120</v>
      </c>
      <c r="D25" t="s">
        <v>317</v>
      </c>
      <c r="E25" t="s">
        <v>318</v>
      </c>
      <c r="H25">
        <v>1620339361</v>
      </c>
      <c r="I25">
        <f>CE25*AG25*(CA25-CB25)/(100*BT25*(1000-AG25*CA25))</f>
        <v>0</v>
      </c>
      <c r="J25">
        <f>CE25*AG25*(BZ25-BY25*(1000-AG25*CB25)/(1000-AG25*CA25))/(100*BT25)</f>
        <v>0</v>
      </c>
      <c r="K25">
        <f>BY25 - IF(AG25&gt;1, J25*BT25*100.0/(AI25*CM25), 0)</f>
        <v>0</v>
      </c>
      <c r="L25">
        <f>((R25-I25/2)*K25-J25)/(R25+I25/2)</f>
        <v>0</v>
      </c>
      <c r="M25">
        <f>L25*(CF25+CG25)/1000.0</f>
        <v>0</v>
      </c>
      <c r="N25">
        <f>(BY25 - IF(AG25&gt;1, J25*BT25*100.0/(AI25*CM25), 0))*(CF25+CG25)/1000.0</f>
        <v>0</v>
      </c>
      <c r="O25">
        <f>2.0/((1/Q25-1/P25)+SIGN(Q25)*SQRT((1/Q25-1/P25)*(1/Q25-1/P25) + 4*BU25/((BU25+1)*(BU25+1))*(2*1/Q25*1/P25-1/P25*1/P25)))</f>
        <v>0</v>
      </c>
      <c r="P25">
        <f>IF(LEFT(BV25,1)&lt;&gt;"0",IF(LEFT(BV25,1)="1",3.0,BW25),$D$5+$E$5*(CM25*CF25/($K$5*1000))+$F$5*(CM25*CF25/($K$5*1000))*MAX(MIN(BT25,$J$5),$I$5)*MAX(MIN(BT25,$J$5),$I$5)+$G$5*MAX(MIN(BT25,$J$5),$I$5)*(CM25*CF25/($K$5*1000))+$H$5*(CM25*CF25/($K$5*1000))*(CM25*CF25/($K$5*1000)))</f>
        <v>0</v>
      </c>
      <c r="Q25">
        <f>I25*(1000-(1000*0.61365*exp(17.502*U25/(240.97+U25))/(CF25+CG25)+CA25)/2)/(1000*0.61365*exp(17.502*U25/(240.97+U25))/(CF25+CG25)-CA25)</f>
        <v>0</v>
      </c>
      <c r="R25">
        <f>1/((BU25+1)/(O25/1.6)+1/(P25/1.37)) + BU25/((BU25+1)/(O25/1.6) + BU25/(P25/1.37))</f>
        <v>0</v>
      </c>
      <c r="S25">
        <f>(BQ25*BS25)</f>
        <v>0</v>
      </c>
      <c r="T25">
        <f>(CH25+(S25+2*0.95*5.67E-8*(((CH25+$B$7)+273)^4-(CH25+273)^4)-44100*I25)/(1.84*29.3*P25+8*0.95*5.67E-8*(CH25+273)^3))</f>
        <v>0</v>
      </c>
      <c r="U25">
        <f>($C$7*CI25+$D$7*CJ25+$E$7*T25)</f>
        <v>0</v>
      </c>
      <c r="V25">
        <f>0.61365*exp(17.502*U25/(240.97+U25))</f>
        <v>0</v>
      </c>
      <c r="W25">
        <f>(X25/Y25*100)</f>
        <v>0</v>
      </c>
      <c r="X25">
        <f>CA25*(CF25+CG25)/1000</f>
        <v>0</v>
      </c>
      <c r="Y25">
        <f>0.61365*exp(17.502*CH25/(240.97+CH25))</f>
        <v>0</v>
      </c>
      <c r="Z25">
        <f>(V25-CA25*(CF25+CG25)/1000)</f>
        <v>0</v>
      </c>
      <c r="AA25">
        <f>(-I25*44100)</f>
        <v>0</v>
      </c>
      <c r="AB25">
        <f>2*29.3*P25*0.92*(CH25-U25)</f>
        <v>0</v>
      </c>
      <c r="AC25">
        <f>2*0.95*5.67E-8*(((CH25+$B$7)+273)^4-(U25+273)^4)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MAX(0,($B$13+$C$13*CM25)/(1+$D$13*CM25)*CF25/(CH25+273)*$E$13)</f>
        <v>0</v>
      </c>
      <c r="AJ25" t="s">
        <v>297</v>
      </c>
      <c r="AK25">
        <v>0</v>
      </c>
      <c r="AL25">
        <v>0</v>
      </c>
      <c r="AM25">
        <f>AL25-AK25</f>
        <v>0</v>
      </c>
      <c r="AN25">
        <f>AM25/AL25</f>
        <v>0</v>
      </c>
      <c r="AO25">
        <v>0</v>
      </c>
      <c r="AP25" t="s">
        <v>297</v>
      </c>
      <c r="AQ25">
        <v>0</v>
      </c>
      <c r="AR25">
        <v>0</v>
      </c>
      <c r="AS25">
        <f>1-AQ25/AR25</f>
        <v>0</v>
      </c>
      <c r="AT25">
        <v>0.5</v>
      </c>
      <c r="AU25">
        <f>BQ25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297</v>
      </c>
      <c r="BB25">
        <v>0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f>$B$11*CN25+$C$11*CO25+$F$11*CP25*(1-CS25)</f>
        <v>0</v>
      </c>
      <c r="BQ25">
        <f>BP25*BR25</f>
        <v>0</v>
      </c>
      <c r="BR25">
        <f>($B$11*$D$9+$C$11*$D$9+$F$11*((DC25+CU25)/MAX(DC25+CU25+DD25, 0.1)*$I$9+DD25/MAX(DC25+CU25+DD25, 0.1)*$J$9))/($B$11+$C$11+$F$11)</f>
        <v>0</v>
      </c>
      <c r="BS25">
        <f>($B$11*$K$9+$C$11*$K$9+$F$11*((DC25+CU25)/MAX(DC25+CU25+DD25, 0.1)*$P$9+DD25/MAX(DC25+CU25+DD25, 0.1)*$Q$9))/($B$11+$C$11+$F$11)</f>
        <v>0</v>
      </c>
      <c r="BT25">
        <v>6</v>
      </c>
      <c r="BU25">
        <v>0.5</v>
      </c>
      <c r="BV25" t="s">
        <v>298</v>
      </c>
      <c r="BW25">
        <v>2</v>
      </c>
      <c r="BX25">
        <v>1620339361</v>
      </c>
      <c r="BY25">
        <v>406.396</v>
      </c>
      <c r="BZ25">
        <v>420.912666666667</v>
      </c>
      <c r="CA25">
        <v>6.03900333333333</v>
      </c>
      <c r="CB25">
        <v>3.28532</v>
      </c>
      <c r="CC25">
        <v>403.461</v>
      </c>
      <c r="CD25">
        <v>6.06512</v>
      </c>
      <c r="CE25">
        <v>599.992333333333</v>
      </c>
      <c r="CF25">
        <v>100.217</v>
      </c>
      <c r="CG25">
        <v>0.0998226</v>
      </c>
      <c r="CH25">
        <v>17.5602</v>
      </c>
      <c r="CI25">
        <v>17.0226666666667</v>
      </c>
      <c r="CJ25">
        <v>999.9</v>
      </c>
      <c r="CK25">
        <v>0</v>
      </c>
      <c r="CL25">
        <v>0</v>
      </c>
      <c r="CM25">
        <v>9976.25</v>
      </c>
      <c r="CN25">
        <v>0</v>
      </c>
      <c r="CO25">
        <v>0.221023</v>
      </c>
      <c r="CP25">
        <v>883.106666666667</v>
      </c>
      <c r="CQ25">
        <v>0.955001</v>
      </c>
      <c r="CR25">
        <v>0.0449988666666667</v>
      </c>
      <c r="CS25">
        <v>0</v>
      </c>
      <c r="CT25">
        <v>1207.17666666667</v>
      </c>
      <c r="CU25">
        <v>4.99999</v>
      </c>
      <c r="CV25">
        <v>10592.7666666667</v>
      </c>
      <c r="CW25">
        <v>7634.08</v>
      </c>
      <c r="CX25">
        <v>37.729</v>
      </c>
      <c r="CY25">
        <v>41.062</v>
      </c>
      <c r="CZ25">
        <v>39.5</v>
      </c>
      <c r="DA25">
        <v>40.312</v>
      </c>
      <c r="DB25">
        <v>39.687</v>
      </c>
      <c r="DC25">
        <v>838.593333333333</v>
      </c>
      <c r="DD25">
        <v>39.5133333333333</v>
      </c>
      <c r="DE25">
        <v>0</v>
      </c>
      <c r="DF25">
        <v>1620339363.1</v>
      </c>
      <c r="DG25">
        <v>0</v>
      </c>
      <c r="DH25">
        <v>1210.23115384615</v>
      </c>
      <c r="DI25">
        <v>-27.0314529845955</v>
      </c>
      <c r="DJ25">
        <v>-235.726495668827</v>
      </c>
      <c r="DK25">
        <v>10617.5076923077</v>
      </c>
      <c r="DL25">
        <v>15</v>
      </c>
      <c r="DM25">
        <v>1620339131</v>
      </c>
      <c r="DN25" t="s">
        <v>299</v>
      </c>
      <c r="DO25">
        <v>1620339116.5</v>
      </c>
      <c r="DP25">
        <v>1620339131</v>
      </c>
      <c r="DQ25">
        <v>60</v>
      </c>
      <c r="DR25">
        <v>0.345</v>
      </c>
      <c r="DS25">
        <v>-0.025</v>
      </c>
      <c r="DT25">
        <v>2.935</v>
      </c>
      <c r="DU25">
        <v>-0.026</v>
      </c>
      <c r="DV25">
        <v>420</v>
      </c>
      <c r="DW25">
        <v>1</v>
      </c>
      <c r="DX25">
        <v>0.12</v>
      </c>
      <c r="DY25">
        <v>0.02</v>
      </c>
      <c r="DZ25">
        <v>-13.9566731707317</v>
      </c>
      <c r="EA25">
        <v>-4.65873449477355</v>
      </c>
      <c r="EB25">
        <v>0.960397226259541</v>
      </c>
      <c r="EC25">
        <v>0</v>
      </c>
      <c r="ED25">
        <v>1211.36971428571</v>
      </c>
      <c r="EE25">
        <v>-22.5756432361474</v>
      </c>
      <c r="EF25">
        <v>2.31777909179614</v>
      </c>
      <c r="EG25">
        <v>0</v>
      </c>
      <c r="EH25">
        <v>3.06481097560976</v>
      </c>
      <c r="EI25">
        <v>-6.49459588850174</v>
      </c>
      <c r="EJ25">
        <v>0.746613074666164</v>
      </c>
      <c r="EK25">
        <v>0</v>
      </c>
      <c r="EL25">
        <v>0</v>
      </c>
      <c r="EM25">
        <v>3</v>
      </c>
      <c r="EN25" t="s">
        <v>319</v>
      </c>
      <c r="EO25">
        <v>100</v>
      </c>
      <c r="EP25">
        <v>100</v>
      </c>
      <c r="EQ25">
        <v>2.935</v>
      </c>
      <c r="ER25">
        <v>-0.0261</v>
      </c>
      <c r="ES25">
        <v>2.93495238095244</v>
      </c>
      <c r="ET25">
        <v>0</v>
      </c>
      <c r="EU25">
        <v>0</v>
      </c>
      <c r="EV25">
        <v>0</v>
      </c>
      <c r="EW25">
        <v>-0.0261150999999999</v>
      </c>
      <c r="EX25">
        <v>0</v>
      </c>
      <c r="EY25">
        <v>0</v>
      </c>
      <c r="EZ25">
        <v>0</v>
      </c>
      <c r="FA25">
        <v>-1</v>
      </c>
      <c r="FB25">
        <v>-1</v>
      </c>
      <c r="FC25">
        <v>-1</v>
      </c>
      <c r="FD25">
        <v>-1</v>
      </c>
      <c r="FE25">
        <v>4.1</v>
      </c>
      <c r="FF25">
        <v>3.9</v>
      </c>
      <c r="FG25">
        <v>2</v>
      </c>
      <c r="FH25">
        <v>629.955</v>
      </c>
      <c r="FI25">
        <v>364.389</v>
      </c>
      <c r="FJ25">
        <v>14.4321</v>
      </c>
      <c r="FK25">
        <v>25.3806</v>
      </c>
      <c r="FL25">
        <v>29.9995</v>
      </c>
      <c r="FM25">
        <v>25.4037</v>
      </c>
      <c r="FN25">
        <v>25.4335</v>
      </c>
      <c r="FO25">
        <v>20.5355</v>
      </c>
      <c r="FP25">
        <v>73.0928</v>
      </c>
      <c r="FQ25">
        <v>0</v>
      </c>
      <c r="FR25">
        <v>14.5</v>
      </c>
      <c r="FS25">
        <v>420</v>
      </c>
      <c r="FT25">
        <v>2.0424</v>
      </c>
      <c r="FU25">
        <v>101.448</v>
      </c>
      <c r="FV25">
        <v>102.297</v>
      </c>
    </row>
    <row r="26" spans="1:178">
      <c r="A26">
        <v>10</v>
      </c>
      <c r="B26">
        <v>1620339377</v>
      </c>
      <c r="C26">
        <v>135</v>
      </c>
      <c r="D26" t="s">
        <v>320</v>
      </c>
      <c r="E26" t="s">
        <v>321</v>
      </c>
      <c r="H26">
        <v>1620339376</v>
      </c>
      <c r="I26">
        <f>CE26*AG26*(CA26-CB26)/(100*BT26*(1000-AG26*CA26))</f>
        <v>0</v>
      </c>
      <c r="J26">
        <f>CE26*AG26*(BZ26-BY26*(1000-AG26*CB26)/(1000-AG26*CA26))/(100*BT26)</f>
        <v>0</v>
      </c>
      <c r="K26">
        <f>BY26 - IF(AG26&gt;1, J26*BT26*100.0/(AI26*CM26), 0)</f>
        <v>0</v>
      </c>
      <c r="L26">
        <f>((R26-I26/2)*K26-J26)/(R26+I26/2)</f>
        <v>0</v>
      </c>
      <c r="M26">
        <f>L26*(CF26+CG26)/1000.0</f>
        <v>0</v>
      </c>
      <c r="N26">
        <f>(BY26 - IF(AG26&gt;1, J26*BT26*100.0/(AI26*CM26), 0))*(CF26+CG26)/1000.0</f>
        <v>0</v>
      </c>
      <c r="O26">
        <f>2.0/((1/Q26-1/P26)+SIGN(Q26)*SQRT((1/Q26-1/P26)*(1/Q26-1/P26) + 4*BU26/((BU26+1)*(BU26+1))*(2*1/Q26*1/P26-1/P26*1/P26)))</f>
        <v>0</v>
      </c>
      <c r="P26">
        <f>IF(LEFT(BV26,1)&lt;&gt;"0",IF(LEFT(BV26,1)="1",3.0,BW26),$D$5+$E$5*(CM26*CF26/($K$5*1000))+$F$5*(CM26*CF26/($K$5*1000))*MAX(MIN(BT26,$J$5),$I$5)*MAX(MIN(BT26,$J$5),$I$5)+$G$5*MAX(MIN(BT26,$J$5),$I$5)*(CM26*CF26/($K$5*1000))+$H$5*(CM26*CF26/($K$5*1000))*(CM26*CF26/($K$5*1000)))</f>
        <v>0</v>
      </c>
      <c r="Q26">
        <f>I26*(1000-(1000*0.61365*exp(17.502*U26/(240.97+U26))/(CF26+CG26)+CA26)/2)/(1000*0.61365*exp(17.502*U26/(240.97+U26))/(CF26+CG26)-CA26)</f>
        <v>0</v>
      </c>
      <c r="R26">
        <f>1/((BU26+1)/(O26/1.6)+1/(P26/1.37)) + BU26/((BU26+1)/(O26/1.6) + BU26/(P26/1.37))</f>
        <v>0</v>
      </c>
      <c r="S26">
        <f>(BQ26*BS26)</f>
        <v>0</v>
      </c>
      <c r="T26">
        <f>(CH26+(S26+2*0.95*5.67E-8*(((CH26+$B$7)+273)^4-(CH26+273)^4)-44100*I26)/(1.84*29.3*P26+8*0.95*5.67E-8*(CH26+273)^3))</f>
        <v>0</v>
      </c>
      <c r="U26">
        <f>($C$7*CI26+$D$7*CJ26+$E$7*T26)</f>
        <v>0</v>
      </c>
      <c r="V26">
        <f>0.61365*exp(17.502*U26/(240.97+U26))</f>
        <v>0</v>
      </c>
      <c r="W26">
        <f>(X26/Y26*100)</f>
        <v>0</v>
      </c>
      <c r="X26">
        <f>CA26*(CF26+CG26)/1000</f>
        <v>0</v>
      </c>
      <c r="Y26">
        <f>0.61365*exp(17.502*CH26/(240.97+CH26))</f>
        <v>0</v>
      </c>
      <c r="Z26">
        <f>(V26-CA26*(CF26+CG26)/1000)</f>
        <v>0</v>
      </c>
      <c r="AA26">
        <f>(-I26*44100)</f>
        <v>0</v>
      </c>
      <c r="AB26">
        <f>2*29.3*P26*0.92*(CH26-U26)</f>
        <v>0</v>
      </c>
      <c r="AC26">
        <f>2*0.95*5.67E-8*(((CH26+$B$7)+273)^4-(U26+273)^4)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MAX(0,($B$13+$C$13*CM26)/(1+$D$13*CM26)*CF26/(CH26+273)*$E$13)</f>
        <v>0</v>
      </c>
      <c r="AJ26" t="s">
        <v>297</v>
      </c>
      <c r="AK26">
        <v>0</v>
      </c>
      <c r="AL26">
        <v>0</v>
      </c>
      <c r="AM26">
        <f>AL26-AK26</f>
        <v>0</v>
      </c>
      <c r="AN26">
        <f>AM26/AL26</f>
        <v>0</v>
      </c>
      <c r="AO26">
        <v>0</v>
      </c>
      <c r="AP26" t="s">
        <v>297</v>
      </c>
      <c r="AQ26">
        <v>0</v>
      </c>
      <c r="AR26">
        <v>0</v>
      </c>
      <c r="AS26">
        <f>1-AQ26/AR26</f>
        <v>0</v>
      </c>
      <c r="AT26">
        <v>0.5</v>
      </c>
      <c r="AU26">
        <f>BQ26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297</v>
      </c>
      <c r="BB26">
        <v>0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f>$B$11*CN26+$C$11*CO26+$F$11*CP26*(1-CS26)</f>
        <v>0</v>
      </c>
      <c r="BQ26">
        <f>BP26*BR26</f>
        <v>0</v>
      </c>
      <c r="BR26">
        <f>($B$11*$D$9+$C$11*$D$9+$F$11*((DC26+CU26)/MAX(DC26+CU26+DD26, 0.1)*$I$9+DD26/MAX(DC26+CU26+DD26, 0.1)*$J$9))/($B$11+$C$11+$F$11)</f>
        <v>0</v>
      </c>
      <c r="BS26">
        <f>($B$11*$K$9+$C$11*$K$9+$F$11*((DC26+CU26)/MAX(DC26+CU26+DD26, 0.1)*$P$9+DD26/MAX(DC26+CU26+DD26, 0.1)*$Q$9))/($B$11+$C$11+$F$11)</f>
        <v>0</v>
      </c>
      <c r="BT26">
        <v>6</v>
      </c>
      <c r="BU26">
        <v>0.5</v>
      </c>
      <c r="BV26" t="s">
        <v>298</v>
      </c>
      <c r="BW26">
        <v>2</v>
      </c>
      <c r="BX26">
        <v>1620339376</v>
      </c>
      <c r="BY26">
        <v>406.264333333333</v>
      </c>
      <c r="BZ26">
        <v>420.322666666667</v>
      </c>
      <c r="CA26">
        <v>5.63501333333333</v>
      </c>
      <c r="CB26">
        <v>1.57798</v>
      </c>
      <c r="CC26">
        <v>403.329333333333</v>
      </c>
      <c r="CD26">
        <v>5.66112666666667</v>
      </c>
      <c r="CE26">
        <v>600.081666666667</v>
      </c>
      <c r="CF26">
        <v>100.215333333333</v>
      </c>
      <c r="CG26">
        <v>0.100320666666667</v>
      </c>
      <c r="CH26">
        <v>17.7333</v>
      </c>
      <c r="CI26">
        <v>17.177</v>
      </c>
      <c r="CJ26">
        <v>999.9</v>
      </c>
      <c r="CK26">
        <v>0</v>
      </c>
      <c r="CL26">
        <v>0</v>
      </c>
      <c r="CM26">
        <v>9956.66666666667</v>
      </c>
      <c r="CN26">
        <v>0</v>
      </c>
      <c r="CO26">
        <v>0.221023</v>
      </c>
      <c r="CP26">
        <v>882.924333333333</v>
      </c>
      <c r="CQ26">
        <v>0.954997</v>
      </c>
      <c r="CR26">
        <v>0.0450031333333333</v>
      </c>
      <c r="CS26">
        <v>0</v>
      </c>
      <c r="CT26">
        <v>1204.14666666667</v>
      </c>
      <c r="CU26">
        <v>4.99999</v>
      </c>
      <c r="CV26">
        <v>10565.2333333333</v>
      </c>
      <c r="CW26">
        <v>7632.48333333333</v>
      </c>
      <c r="CX26">
        <v>37.75</v>
      </c>
      <c r="CY26">
        <v>41.062</v>
      </c>
      <c r="CZ26">
        <v>39.5</v>
      </c>
      <c r="DA26">
        <v>40.312</v>
      </c>
      <c r="DB26">
        <v>39.75</v>
      </c>
      <c r="DC26">
        <v>838.416666666667</v>
      </c>
      <c r="DD26">
        <v>39.51</v>
      </c>
      <c r="DE26">
        <v>0</v>
      </c>
      <c r="DF26">
        <v>1620339378.1</v>
      </c>
      <c r="DG26">
        <v>0</v>
      </c>
      <c r="DH26">
        <v>1205.238</v>
      </c>
      <c r="DI26">
        <v>-10.8038461624166</v>
      </c>
      <c r="DJ26">
        <v>-87.8538463044271</v>
      </c>
      <c r="DK26">
        <v>10575.552</v>
      </c>
      <c r="DL26">
        <v>15</v>
      </c>
      <c r="DM26">
        <v>1620339131</v>
      </c>
      <c r="DN26" t="s">
        <v>299</v>
      </c>
      <c r="DO26">
        <v>1620339116.5</v>
      </c>
      <c r="DP26">
        <v>1620339131</v>
      </c>
      <c r="DQ26">
        <v>60</v>
      </c>
      <c r="DR26">
        <v>0.345</v>
      </c>
      <c r="DS26">
        <v>-0.025</v>
      </c>
      <c r="DT26">
        <v>2.935</v>
      </c>
      <c r="DU26">
        <v>-0.026</v>
      </c>
      <c r="DV26">
        <v>420</v>
      </c>
      <c r="DW26">
        <v>1</v>
      </c>
      <c r="DX26">
        <v>0.12</v>
      </c>
      <c r="DY26">
        <v>0.02</v>
      </c>
      <c r="DZ26">
        <v>-14.1702853658537</v>
      </c>
      <c r="EA26">
        <v>4.54921672473864</v>
      </c>
      <c r="EB26">
        <v>0.610436831018485</v>
      </c>
      <c r="EC26">
        <v>0</v>
      </c>
      <c r="ED26">
        <v>1206.18342857143</v>
      </c>
      <c r="EE26">
        <v>-14.9288454011746</v>
      </c>
      <c r="EF26">
        <v>1.56084581989041</v>
      </c>
      <c r="EG26">
        <v>0</v>
      </c>
      <c r="EH26">
        <v>3.2904512195122</v>
      </c>
      <c r="EI26">
        <v>6.71756613240418</v>
      </c>
      <c r="EJ26">
        <v>0.691429989024849</v>
      </c>
      <c r="EK26">
        <v>0</v>
      </c>
      <c r="EL26">
        <v>0</v>
      </c>
      <c r="EM26">
        <v>3</v>
      </c>
      <c r="EN26" t="s">
        <v>319</v>
      </c>
      <c r="EO26">
        <v>100</v>
      </c>
      <c r="EP26">
        <v>100</v>
      </c>
      <c r="EQ26">
        <v>2.935</v>
      </c>
      <c r="ER26">
        <v>-0.0261</v>
      </c>
      <c r="ES26">
        <v>2.93495238095244</v>
      </c>
      <c r="ET26">
        <v>0</v>
      </c>
      <c r="EU26">
        <v>0</v>
      </c>
      <c r="EV26">
        <v>0</v>
      </c>
      <c r="EW26">
        <v>-0.0261150999999999</v>
      </c>
      <c r="EX26">
        <v>0</v>
      </c>
      <c r="EY26">
        <v>0</v>
      </c>
      <c r="EZ26">
        <v>0</v>
      </c>
      <c r="FA26">
        <v>-1</v>
      </c>
      <c r="FB26">
        <v>-1</v>
      </c>
      <c r="FC26">
        <v>-1</v>
      </c>
      <c r="FD26">
        <v>-1</v>
      </c>
      <c r="FE26">
        <v>4.3</v>
      </c>
      <c r="FF26">
        <v>4.1</v>
      </c>
      <c r="FG26">
        <v>2</v>
      </c>
      <c r="FH26">
        <v>630.904</v>
      </c>
      <c r="FI26">
        <v>364.639</v>
      </c>
      <c r="FJ26">
        <v>14.9379</v>
      </c>
      <c r="FK26">
        <v>25.3625</v>
      </c>
      <c r="FL26">
        <v>29.9995</v>
      </c>
      <c r="FM26">
        <v>25.3917</v>
      </c>
      <c r="FN26">
        <v>25.4129</v>
      </c>
      <c r="FO26">
        <v>20.5198</v>
      </c>
      <c r="FP26">
        <v>86.0504</v>
      </c>
      <c r="FQ26">
        <v>0</v>
      </c>
      <c r="FR26">
        <v>15.04</v>
      </c>
      <c r="FS26">
        <v>420</v>
      </c>
      <c r="FT26">
        <v>1.08734</v>
      </c>
      <c r="FU26">
        <v>101.452</v>
      </c>
      <c r="FV26">
        <v>102.298</v>
      </c>
    </row>
    <row r="27" spans="1:178">
      <c r="A27">
        <v>11</v>
      </c>
      <c r="B27">
        <v>1620339392</v>
      </c>
      <c r="C27">
        <v>150</v>
      </c>
      <c r="D27" t="s">
        <v>322</v>
      </c>
      <c r="E27" t="s">
        <v>323</v>
      </c>
      <c r="H27">
        <v>1620339391</v>
      </c>
      <c r="I27">
        <f>CE27*AG27*(CA27-CB27)/(100*BT27*(1000-AG27*CA27))</f>
        <v>0</v>
      </c>
      <c r="J27">
        <f>CE27*AG27*(BZ27-BY27*(1000-AG27*CB27)/(1000-AG27*CA27))/(100*BT27)</f>
        <v>0</v>
      </c>
      <c r="K27">
        <f>BY27 - IF(AG27&gt;1, J27*BT27*100.0/(AI27*CM27), 0)</f>
        <v>0</v>
      </c>
      <c r="L27">
        <f>((R27-I27/2)*K27-J27)/(R27+I27/2)</f>
        <v>0</v>
      </c>
      <c r="M27">
        <f>L27*(CF27+CG27)/1000.0</f>
        <v>0</v>
      </c>
      <c r="N27">
        <f>(BY27 - IF(AG27&gt;1, J27*BT27*100.0/(AI27*CM27), 0))*(CF27+CG27)/1000.0</f>
        <v>0</v>
      </c>
      <c r="O27">
        <f>2.0/((1/Q27-1/P27)+SIGN(Q27)*SQRT((1/Q27-1/P27)*(1/Q27-1/P27) + 4*BU27/((BU27+1)*(BU27+1))*(2*1/Q27*1/P27-1/P27*1/P27)))</f>
        <v>0</v>
      </c>
      <c r="P27">
        <f>IF(LEFT(BV27,1)&lt;&gt;"0",IF(LEFT(BV27,1)="1",3.0,BW27),$D$5+$E$5*(CM27*CF27/($K$5*1000))+$F$5*(CM27*CF27/($K$5*1000))*MAX(MIN(BT27,$J$5),$I$5)*MAX(MIN(BT27,$J$5),$I$5)+$G$5*MAX(MIN(BT27,$J$5),$I$5)*(CM27*CF27/($K$5*1000))+$H$5*(CM27*CF27/($K$5*1000))*(CM27*CF27/($K$5*1000)))</f>
        <v>0</v>
      </c>
      <c r="Q27">
        <f>I27*(1000-(1000*0.61365*exp(17.502*U27/(240.97+U27))/(CF27+CG27)+CA27)/2)/(1000*0.61365*exp(17.502*U27/(240.97+U27))/(CF27+CG27)-CA27)</f>
        <v>0</v>
      </c>
      <c r="R27">
        <f>1/((BU27+1)/(O27/1.6)+1/(P27/1.37)) + BU27/((BU27+1)/(O27/1.6) + BU27/(P27/1.37))</f>
        <v>0</v>
      </c>
      <c r="S27">
        <f>(BQ27*BS27)</f>
        <v>0</v>
      </c>
      <c r="T27">
        <f>(CH27+(S27+2*0.95*5.67E-8*(((CH27+$B$7)+273)^4-(CH27+273)^4)-44100*I27)/(1.84*29.3*P27+8*0.95*5.67E-8*(CH27+273)^3))</f>
        <v>0</v>
      </c>
      <c r="U27">
        <f>($C$7*CI27+$D$7*CJ27+$E$7*T27)</f>
        <v>0</v>
      </c>
      <c r="V27">
        <f>0.61365*exp(17.502*U27/(240.97+U27))</f>
        <v>0</v>
      </c>
      <c r="W27">
        <f>(X27/Y27*100)</f>
        <v>0</v>
      </c>
      <c r="X27">
        <f>CA27*(CF27+CG27)/1000</f>
        <v>0</v>
      </c>
      <c r="Y27">
        <f>0.61365*exp(17.502*CH27/(240.97+CH27))</f>
        <v>0</v>
      </c>
      <c r="Z27">
        <f>(V27-CA27*(CF27+CG27)/1000)</f>
        <v>0</v>
      </c>
      <c r="AA27">
        <f>(-I27*44100)</f>
        <v>0</v>
      </c>
      <c r="AB27">
        <f>2*29.3*P27*0.92*(CH27-U27)</f>
        <v>0</v>
      </c>
      <c r="AC27">
        <f>2*0.95*5.67E-8*(((CH27+$B$7)+273)^4-(U27+273)^4)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MAX(0,($B$13+$C$13*CM27)/(1+$D$13*CM27)*CF27/(CH27+273)*$E$13)</f>
        <v>0</v>
      </c>
      <c r="AJ27" t="s">
        <v>297</v>
      </c>
      <c r="AK27">
        <v>0</v>
      </c>
      <c r="AL27">
        <v>0</v>
      </c>
      <c r="AM27">
        <f>AL27-AK27</f>
        <v>0</v>
      </c>
      <c r="AN27">
        <f>AM27/AL27</f>
        <v>0</v>
      </c>
      <c r="AO27">
        <v>0</v>
      </c>
      <c r="AP27" t="s">
        <v>297</v>
      </c>
      <c r="AQ27">
        <v>0</v>
      </c>
      <c r="AR27">
        <v>0</v>
      </c>
      <c r="AS27">
        <f>1-AQ27/AR27</f>
        <v>0</v>
      </c>
      <c r="AT27">
        <v>0.5</v>
      </c>
      <c r="AU27">
        <f>BQ27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297</v>
      </c>
      <c r="BB27">
        <v>0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f>$B$11*CN27+$C$11*CO27+$F$11*CP27*(1-CS27)</f>
        <v>0</v>
      </c>
      <c r="BQ27">
        <f>BP27*BR27</f>
        <v>0</v>
      </c>
      <c r="BR27">
        <f>($B$11*$D$9+$C$11*$D$9+$F$11*((DC27+CU27)/MAX(DC27+CU27+DD27, 0.1)*$I$9+DD27/MAX(DC27+CU27+DD27, 0.1)*$J$9))/($B$11+$C$11+$F$11)</f>
        <v>0</v>
      </c>
      <c r="BS27">
        <f>($B$11*$K$9+$C$11*$K$9+$F$11*((DC27+CU27)/MAX(DC27+CU27+DD27, 0.1)*$P$9+DD27/MAX(DC27+CU27+DD27, 0.1)*$Q$9))/($B$11+$C$11+$F$11)</f>
        <v>0</v>
      </c>
      <c r="BT27">
        <v>6</v>
      </c>
      <c r="BU27">
        <v>0.5</v>
      </c>
      <c r="BV27" t="s">
        <v>298</v>
      </c>
      <c r="BW27">
        <v>2</v>
      </c>
      <c r="BX27">
        <v>1620339391</v>
      </c>
      <c r="BY27">
        <v>405.744666666667</v>
      </c>
      <c r="BZ27">
        <v>419.973666666667</v>
      </c>
      <c r="CA27">
        <v>5.00597333333333</v>
      </c>
      <c r="CB27">
        <v>1.12233</v>
      </c>
      <c r="CC27">
        <v>402.809666666667</v>
      </c>
      <c r="CD27">
        <v>5.03209</v>
      </c>
      <c r="CE27">
        <v>599.985666666667</v>
      </c>
      <c r="CF27">
        <v>100.213</v>
      </c>
      <c r="CG27">
        <v>0.0999269</v>
      </c>
      <c r="CH27">
        <v>17.9131333333333</v>
      </c>
      <c r="CI27">
        <v>17.3208666666667</v>
      </c>
      <c r="CJ27">
        <v>999.9</v>
      </c>
      <c r="CK27">
        <v>0</v>
      </c>
      <c r="CL27">
        <v>0</v>
      </c>
      <c r="CM27">
        <v>9983.56</v>
      </c>
      <c r="CN27">
        <v>0</v>
      </c>
      <c r="CO27">
        <v>0.221023</v>
      </c>
      <c r="CP27">
        <v>882.994</v>
      </c>
      <c r="CQ27">
        <v>0.955001</v>
      </c>
      <c r="CR27">
        <v>0.0449988666666667</v>
      </c>
      <c r="CS27">
        <v>0</v>
      </c>
      <c r="CT27">
        <v>1201.21666666667</v>
      </c>
      <c r="CU27">
        <v>4.99999</v>
      </c>
      <c r="CV27">
        <v>10541.3333333333</v>
      </c>
      <c r="CW27">
        <v>7633.1</v>
      </c>
      <c r="CX27">
        <v>37.75</v>
      </c>
      <c r="CY27">
        <v>41.083</v>
      </c>
      <c r="CZ27">
        <v>39.5</v>
      </c>
      <c r="DA27">
        <v>40.375</v>
      </c>
      <c r="DB27">
        <v>39.75</v>
      </c>
      <c r="DC27">
        <v>838.483333333333</v>
      </c>
      <c r="DD27">
        <v>39.51</v>
      </c>
      <c r="DE27">
        <v>0</v>
      </c>
      <c r="DF27">
        <v>1620339393.1</v>
      </c>
      <c r="DG27">
        <v>0</v>
      </c>
      <c r="DH27">
        <v>1202.675</v>
      </c>
      <c r="DI27">
        <v>-11.4423931673405</v>
      </c>
      <c r="DJ27">
        <v>-95.4393162569571</v>
      </c>
      <c r="DK27">
        <v>10553.0769230769</v>
      </c>
      <c r="DL27">
        <v>15</v>
      </c>
      <c r="DM27">
        <v>1620339131</v>
      </c>
      <c r="DN27" t="s">
        <v>299</v>
      </c>
      <c r="DO27">
        <v>1620339116.5</v>
      </c>
      <c r="DP27">
        <v>1620339131</v>
      </c>
      <c r="DQ27">
        <v>60</v>
      </c>
      <c r="DR27">
        <v>0.345</v>
      </c>
      <c r="DS27">
        <v>-0.025</v>
      </c>
      <c r="DT27">
        <v>2.935</v>
      </c>
      <c r="DU27">
        <v>-0.026</v>
      </c>
      <c r="DV27">
        <v>420</v>
      </c>
      <c r="DW27">
        <v>1</v>
      </c>
      <c r="DX27">
        <v>0.12</v>
      </c>
      <c r="DY27">
        <v>0.02</v>
      </c>
      <c r="DZ27">
        <v>-13.9838463414634</v>
      </c>
      <c r="EA27">
        <v>-1.22451219512198</v>
      </c>
      <c r="EB27">
        <v>0.184719585895606</v>
      </c>
      <c r="EC27">
        <v>0</v>
      </c>
      <c r="ED27">
        <v>1203.25942857143</v>
      </c>
      <c r="EE27">
        <v>-10.978693098717</v>
      </c>
      <c r="EF27">
        <v>1.12015545568371</v>
      </c>
      <c r="EG27">
        <v>0</v>
      </c>
      <c r="EH27">
        <v>3.98704097560976</v>
      </c>
      <c r="EI27">
        <v>-0.258482508710804</v>
      </c>
      <c r="EJ27">
        <v>0.0671552831695674</v>
      </c>
      <c r="EK27">
        <v>0</v>
      </c>
      <c r="EL27">
        <v>0</v>
      </c>
      <c r="EM27">
        <v>3</v>
      </c>
      <c r="EN27" t="s">
        <v>319</v>
      </c>
      <c r="EO27">
        <v>100</v>
      </c>
      <c r="EP27">
        <v>100</v>
      </c>
      <c r="EQ27">
        <v>2.935</v>
      </c>
      <c r="ER27">
        <v>-0.0261</v>
      </c>
      <c r="ES27">
        <v>2.93495238095244</v>
      </c>
      <c r="ET27">
        <v>0</v>
      </c>
      <c r="EU27">
        <v>0</v>
      </c>
      <c r="EV27">
        <v>0</v>
      </c>
      <c r="EW27">
        <v>-0.0261150999999999</v>
      </c>
      <c r="EX27">
        <v>0</v>
      </c>
      <c r="EY27">
        <v>0</v>
      </c>
      <c r="EZ27">
        <v>0</v>
      </c>
      <c r="FA27">
        <v>-1</v>
      </c>
      <c r="FB27">
        <v>-1</v>
      </c>
      <c r="FC27">
        <v>-1</v>
      </c>
      <c r="FD27">
        <v>-1</v>
      </c>
      <c r="FE27">
        <v>4.6</v>
      </c>
      <c r="FF27">
        <v>4.3</v>
      </c>
      <c r="FG27">
        <v>2</v>
      </c>
      <c r="FH27">
        <v>631.144</v>
      </c>
      <c r="FI27">
        <v>365.116</v>
      </c>
      <c r="FJ27">
        <v>15.4319</v>
      </c>
      <c r="FK27">
        <v>25.3444</v>
      </c>
      <c r="FL27">
        <v>29.9996</v>
      </c>
      <c r="FM27">
        <v>25.3818</v>
      </c>
      <c r="FN27">
        <v>25.4065</v>
      </c>
      <c r="FO27">
        <v>20.5296</v>
      </c>
      <c r="FP27">
        <v>86.66</v>
      </c>
      <c r="FQ27">
        <v>0</v>
      </c>
      <c r="FR27">
        <v>15.51</v>
      </c>
      <c r="FS27">
        <v>420</v>
      </c>
      <c r="FT27">
        <v>1.11105</v>
      </c>
      <c r="FU27">
        <v>101.451</v>
      </c>
      <c r="FV27">
        <v>102.298</v>
      </c>
    </row>
    <row r="28" spans="1:178">
      <c r="A28">
        <v>12</v>
      </c>
      <c r="B28">
        <v>1620339407</v>
      </c>
      <c r="C28">
        <v>165</v>
      </c>
      <c r="D28" t="s">
        <v>324</v>
      </c>
      <c r="E28" t="s">
        <v>325</v>
      </c>
      <c r="H28">
        <v>1620339406</v>
      </c>
      <c r="I28">
        <f>CE28*AG28*(CA28-CB28)/(100*BT28*(1000-AG28*CA28))</f>
        <v>0</v>
      </c>
      <c r="J28">
        <f>CE28*AG28*(BZ28-BY28*(1000-AG28*CB28)/(1000-AG28*CA28))/(100*BT28)</f>
        <v>0</v>
      </c>
      <c r="K28">
        <f>BY28 - IF(AG28&gt;1, J28*BT28*100.0/(AI28*CM28), 0)</f>
        <v>0</v>
      </c>
      <c r="L28">
        <f>((R28-I28/2)*K28-J28)/(R28+I28/2)</f>
        <v>0</v>
      </c>
      <c r="M28">
        <f>L28*(CF28+CG28)/1000.0</f>
        <v>0</v>
      </c>
      <c r="N28">
        <f>(BY28 - IF(AG28&gt;1, J28*BT28*100.0/(AI28*CM28), 0))*(CF28+CG28)/1000.0</f>
        <v>0</v>
      </c>
      <c r="O28">
        <f>2.0/((1/Q28-1/P28)+SIGN(Q28)*SQRT((1/Q28-1/P28)*(1/Q28-1/P28) + 4*BU28/((BU28+1)*(BU28+1))*(2*1/Q28*1/P28-1/P28*1/P28)))</f>
        <v>0</v>
      </c>
      <c r="P28">
        <f>IF(LEFT(BV28,1)&lt;&gt;"0",IF(LEFT(BV28,1)="1",3.0,BW28),$D$5+$E$5*(CM28*CF28/($K$5*1000))+$F$5*(CM28*CF28/($K$5*1000))*MAX(MIN(BT28,$J$5),$I$5)*MAX(MIN(BT28,$J$5),$I$5)+$G$5*MAX(MIN(BT28,$J$5),$I$5)*(CM28*CF28/($K$5*1000))+$H$5*(CM28*CF28/($K$5*1000))*(CM28*CF28/($K$5*1000)))</f>
        <v>0</v>
      </c>
      <c r="Q28">
        <f>I28*(1000-(1000*0.61365*exp(17.502*U28/(240.97+U28))/(CF28+CG28)+CA28)/2)/(1000*0.61365*exp(17.502*U28/(240.97+U28))/(CF28+CG28)-CA28)</f>
        <v>0</v>
      </c>
      <c r="R28">
        <f>1/((BU28+1)/(O28/1.6)+1/(P28/1.37)) + BU28/((BU28+1)/(O28/1.6) + BU28/(P28/1.37))</f>
        <v>0</v>
      </c>
      <c r="S28">
        <f>(BQ28*BS28)</f>
        <v>0</v>
      </c>
      <c r="T28">
        <f>(CH28+(S28+2*0.95*5.67E-8*(((CH28+$B$7)+273)^4-(CH28+273)^4)-44100*I28)/(1.84*29.3*P28+8*0.95*5.67E-8*(CH28+273)^3))</f>
        <v>0</v>
      </c>
      <c r="U28">
        <f>($C$7*CI28+$D$7*CJ28+$E$7*T28)</f>
        <v>0</v>
      </c>
      <c r="V28">
        <f>0.61365*exp(17.502*U28/(240.97+U28))</f>
        <v>0</v>
      </c>
      <c r="W28">
        <f>(X28/Y28*100)</f>
        <v>0</v>
      </c>
      <c r="X28">
        <f>CA28*(CF28+CG28)/1000</f>
        <v>0</v>
      </c>
      <c r="Y28">
        <f>0.61365*exp(17.502*CH28/(240.97+CH28))</f>
        <v>0</v>
      </c>
      <c r="Z28">
        <f>(V28-CA28*(CF28+CG28)/1000)</f>
        <v>0</v>
      </c>
      <c r="AA28">
        <f>(-I28*44100)</f>
        <v>0</v>
      </c>
      <c r="AB28">
        <f>2*29.3*P28*0.92*(CH28-U28)</f>
        <v>0</v>
      </c>
      <c r="AC28">
        <f>2*0.95*5.67E-8*(((CH28+$B$7)+273)^4-(U28+273)^4)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MAX(0,($B$13+$C$13*CM28)/(1+$D$13*CM28)*CF28/(CH28+273)*$E$13)</f>
        <v>0</v>
      </c>
      <c r="AJ28" t="s">
        <v>297</v>
      </c>
      <c r="AK28">
        <v>0</v>
      </c>
      <c r="AL28">
        <v>0</v>
      </c>
      <c r="AM28">
        <f>AL28-AK28</f>
        <v>0</v>
      </c>
      <c r="AN28">
        <f>AM28/AL28</f>
        <v>0</v>
      </c>
      <c r="AO28">
        <v>0</v>
      </c>
      <c r="AP28" t="s">
        <v>297</v>
      </c>
      <c r="AQ28">
        <v>0</v>
      </c>
      <c r="AR28">
        <v>0</v>
      </c>
      <c r="AS28">
        <f>1-AQ28/AR28</f>
        <v>0</v>
      </c>
      <c r="AT28">
        <v>0.5</v>
      </c>
      <c r="AU28">
        <f>BQ28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297</v>
      </c>
      <c r="BB28">
        <v>0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f>$B$11*CN28+$C$11*CO28+$F$11*CP28*(1-CS28)</f>
        <v>0</v>
      </c>
      <c r="BQ28">
        <f>BP28*BR28</f>
        <v>0</v>
      </c>
      <c r="BR28">
        <f>($B$11*$D$9+$C$11*$D$9+$F$11*((DC28+CU28)/MAX(DC28+CU28+DD28, 0.1)*$I$9+DD28/MAX(DC28+CU28+DD28, 0.1)*$J$9))/($B$11+$C$11+$F$11)</f>
        <v>0</v>
      </c>
      <c r="BS28">
        <f>($B$11*$K$9+$C$11*$K$9+$F$11*((DC28+CU28)/MAX(DC28+CU28+DD28, 0.1)*$P$9+DD28/MAX(DC28+CU28+DD28, 0.1)*$Q$9))/($B$11+$C$11+$F$11)</f>
        <v>0</v>
      </c>
      <c r="BT28">
        <v>6</v>
      </c>
      <c r="BU28">
        <v>0.5</v>
      </c>
      <c r="BV28" t="s">
        <v>298</v>
      </c>
      <c r="BW28">
        <v>2</v>
      </c>
      <c r="BX28">
        <v>1620339406</v>
      </c>
      <c r="BY28">
        <v>405.604333333333</v>
      </c>
      <c r="BZ28">
        <v>419.979</v>
      </c>
      <c r="CA28">
        <v>4.93065333333333</v>
      </c>
      <c r="CB28">
        <v>1.09011666666667</v>
      </c>
      <c r="CC28">
        <v>402.669333333333</v>
      </c>
      <c r="CD28">
        <v>4.95677</v>
      </c>
      <c r="CE28">
        <v>600.020666666667</v>
      </c>
      <c r="CF28">
        <v>100.214</v>
      </c>
      <c r="CG28">
        <v>0.0999155333333333</v>
      </c>
      <c r="CH28">
        <v>18.1089666666667</v>
      </c>
      <c r="CI28">
        <v>17.4797333333333</v>
      </c>
      <c r="CJ28">
        <v>999.9</v>
      </c>
      <c r="CK28">
        <v>0</v>
      </c>
      <c r="CL28">
        <v>0</v>
      </c>
      <c r="CM28">
        <v>9982.29</v>
      </c>
      <c r="CN28">
        <v>0</v>
      </c>
      <c r="CO28">
        <v>0.221023</v>
      </c>
      <c r="CP28">
        <v>882.994</v>
      </c>
      <c r="CQ28">
        <v>0.954997</v>
      </c>
      <c r="CR28">
        <v>0.0450031333333333</v>
      </c>
      <c r="CS28">
        <v>0</v>
      </c>
      <c r="CT28">
        <v>1197.49333333333</v>
      </c>
      <c r="CU28">
        <v>4.99999</v>
      </c>
      <c r="CV28">
        <v>10510.3666666667</v>
      </c>
      <c r="CW28">
        <v>7633.08333333333</v>
      </c>
      <c r="CX28">
        <v>37.7913333333333</v>
      </c>
      <c r="CY28">
        <v>41.125</v>
      </c>
      <c r="CZ28">
        <v>39.5</v>
      </c>
      <c r="DA28">
        <v>40.375</v>
      </c>
      <c r="DB28">
        <v>39.812</v>
      </c>
      <c r="DC28">
        <v>838.483333333333</v>
      </c>
      <c r="DD28">
        <v>39.5133333333333</v>
      </c>
      <c r="DE28">
        <v>0</v>
      </c>
      <c r="DF28">
        <v>1620339408.1</v>
      </c>
      <c r="DG28">
        <v>0</v>
      </c>
      <c r="DH28">
        <v>1199.1352</v>
      </c>
      <c r="DI28">
        <v>-14.8923077056711</v>
      </c>
      <c r="DJ28">
        <v>-124.384615553883</v>
      </c>
      <c r="DK28">
        <v>10524.64</v>
      </c>
      <c r="DL28">
        <v>15</v>
      </c>
      <c r="DM28">
        <v>1620339131</v>
      </c>
      <c r="DN28" t="s">
        <v>299</v>
      </c>
      <c r="DO28">
        <v>1620339116.5</v>
      </c>
      <c r="DP28">
        <v>1620339131</v>
      </c>
      <c r="DQ28">
        <v>60</v>
      </c>
      <c r="DR28">
        <v>0.345</v>
      </c>
      <c r="DS28">
        <v>-0.025</v>
      </c>
      <c r="DT28">
        <v>2.935</v>
      </c>
      <c r="DU28">
        <v>-0.026</v>
      </c>
      <c r="DV28">
        <v>420</v>
      </c>
      <c r="DW28">
        <v>1</v>
      </c>
      <c r="DX28">
        <v>0.12</v>
      </c>
      <c r="DY28">
        <v>0.02</v>
      </c>
      <c r="DZ28">
        <v>-14.2883048780488</v>
      </c>
      <c r="EA28">
        <v>-0.603827874564465</v>
      </c>
      <c r="EB28">
        <v>0.0688853092456091</v>
      </c>
      <c r="EC28">
        <v>0</v>
      </c>
      <c r="ED28">
        <v>1200.01857142857</v>
      </c>
      <c r="EE28">
        <v>-14.9665488442616</v>
      </c>
      <c r="EF28">
        <v>1.52616071585275</v>
      </c>
      <c r="EG28">
        <v>0</v>
      </c>
      <c r="EH28">
        <v>3.86713975609756</v>
      </c>
      <c r="EI28">
        <v>-0.295958257839717</v>
      </c>
      <c r="EJ28">
        <v>0.0324422995100762</v>
      </c>
      <c r="EK28">
        <v>0</v>
      </c>
      <c r="EL28">
        <v>0</v>
      </c>
      <c r="EM28">
        <v>3</v>
      </c>
      <c r="EN28" t="s">
        <v>319</v>
      </c>
      <c r="EO28">
        <v>100</v>
      </c>
      <c r="EP28">
        <v>100</v>
      </c>
      <c r="EQ28">
        <v>2.935</v>
      </c>
      <c r="ER28">
        <v>-0.0261</v>
      </c>
      <c r="ES28">
        <v>2.93495238095244</v>
      </c>
      <c r="ET28">
        <v>0</v>
      </c>
      <c r="EU28">
        <v>0</v>
      </c>
      <c r="EV28">
        <v>0</v>
      </c>
      <c r="EW28">
        <v>-0.0261150999999999</v>
      </c>
      <c r="EX28">
        <v>0</v>
      </c>
      <c r="EY28">
        <v>0</v>
      </c>
      <c r="EZ28">
        <v>0</v>
      </c>
      <c r="FA28">
        <v>-1</v>
      </c>
      <c r="FB28">
        <v>-1</v>
      </c>
      <c r="FC28">
        <v>-1</v>
      </c>
      <c r="FD28">
        <v>-1</v>
      </c>
      <c r="FE28">
        <v>4.8</v>
      </c>
      <c r="FF28">
        <v>4.6</v>
      </c>
      <c r="FG28">
        <v>2</v>
      </c>
      <c r="FH28">
        <v>631.333</v>
      </c>
      <c r="FI28">
        <v>365.219</v>
      </c>
      <c r="FJ28">
        <v>15.9402</v>
      </c>
      <c r="FK28">
        <v>25.3263</v>
      </c>
      <c r="FL28">
        <v>29.9996</v>
      </c>
      <c r="FM28">
        <v>25.3738</v>
      </c>
      <c r="FN28">
        <v>25.4007</v>
      </c>
      <c r="FO28">
        <v>20.5275</v>
      </c>
      <c r="FP28">
        <v>86.1052</v>
      </c>
      <c r="FQ28">
        <v>0</v>
      </c>
      <c r="FR28">
        <v>16.05</v>
      </c>
      <c r="FS28">
        <v>420</v>
      </c>
      <c r="FT28">
        <v>1.19048</v>
      </c>
      <c r="FU28">
        <v>101.453</v>
      </c>
      <c r="FV28">
        <v>102.301</v>
      </c>
    </row>
    <row r="29" spans="1:178">
      <c r="A29">
        <v>13</v>
      </c>
      <c r="B29">
        <v>1620339422</v>
      </c>
      <c r="C29">
        <v>180</v>
      </c>
      <c r="D29" t="s">
        <v>326</v>
      </c>
      <c r="E29" t="s">
        <v>327</v>
      </c>
      <c r="H29">
        <v>1620339421</v>
      </c>
      <c r="I29">
        <f>CE29*AG29*(CA29-CB29)/(100*BT29*(1000-AG29*CA29))</f>
        <v>0</v>
      </c>
      <c r="J29">
        <f>CE29*AG29*(BZ29-BY29*(1000-AG29*CB29)/(1000-AG29*CA29))/(100*BT29)</f>
        <v>0</v>
      </c>
      <c r="K29">
        <f>BY29 - IF(AG29&gt;1, J29*BT29*100.0/(AI29*CM29), 0)</f>
        <v>0</v>
      </c>
      <c r="L29">
        <f>((R29-I29/2)*K29-J29)/(R29+I29/2)</f>
        <v>0</v>
      </c>
      <c r="M29">
        <f>L29*(CF29+CG29)/1000.0</f>
        <v>0</v>
      </c>
      <c r="N29">
        <f>(BY29 - IF(AG29&gt;1, J29*BT29*100.0/(AI29*CM29), 0))*(CF29+CG29)/1000.0</f>
        <v>0</v>
      </c>
      <c r="O29">
        <f>2.0/((1/Q29-1/P29)+SIGN(Q29)*SQRT((1/Q29-1/P29)*(1/Q29-1/P29) + 4*BU29/((BU29+1)*(BU29+1))*(2*1/Q29*1/P29-1/P29*1/P29)))</f>
        <v>0</v>
      </c>
      <c r="P29">
        <f>IF(LEFT(BV29,1)&lt;&gt;"0",IF(LEFT(BV29,1)="1",3.0,BW29),$D$5+$E$5*(CM29*CF29/($K$5*1000))+$F$5*(CM29*CF29/($K$5*1000))*MAX(MIN(BT29,$J$5),$I$5)*MAX(MIN(BT29,$J$5),$I$5)+$G$5*MAX(MIN(BT29,$J$5),$I$5)*(CM29*CF29/($K$5*1000))+$H$5*(CM29*CF29/($K$5*1000))*(CM29*CF29/($K$5*1000)))</f>
        <v>0</v>
      </c>
      <c r="Q29">
        <f>I29*(1000-(1000*0.61365*exp(17.502*U29/(240.97+U29))/(CF29+CG29)+CA29)/2)/(1000*0.61365*exp(17.502*U29/(240.97+U29))/(CF29+CG29)-CA29)</f>
        <v>0</v>
      </c>
      <c r="R29">
        <f>1/((BU29+1)/(O29/1.6)+1/(P29/1.37)) + BU29/((BU29+1)/(O29/1.6) + BU29/(P29/1.37))</f>
        <v>0</v>
      </c>
      <c r="S29">
        <f>(BQ29*BS29)</f>
        <v>0</v>
      </c>
      <c r="T29">
        <f>(CH29+(S29+2*0.95*5.67E-8*(((CH29+$B$7)+273)^4-(CH29+273)^4)-44100*I29)/(1.84*29.3*P29+8*0.95*5.67E-8*(CH29+273)^3))</f>
        <v>0</v>
      </c>
      <c r="U29">
        <f>($C$7*CI29+$D$7*CJ29+$E$7*T29)</f>
        <v>0</v>
      </c>
      <c r="V29">
        <f>0.61365*exp(17.502*U29/(240.97+U29))</f>
        <v>0</v>
      </c>
      <c r="W29">
        <f>(X29/Y29*100)</f>
        <v>0</v>
      </c>
      <c r="X29">
        <f>CA29*(CF29+CG29)/1000</f>
        <v>0</v>
      </c>
      <c r="Y29">
        <f>0.61365*exp(17.502*CH29/(240.97+CH29))</f>
        <v>0</v>
      </c>
      <c r="Z29">
        <f>(V29-CA29*(CF29+CG29)/1000)</f>
        <v>0</v>
      </c>
      <c r="AA29">
        <f>(-I29*44100)</f>
        <v>0</v>
      </c>
      <c r="AB29">
        <f>2*29.3*P29*0.92*(CH29-U29)</f>
        <v>0</v>
      </c>
      <c r="AC29">
        <f>2*0.95*5.67E-8*(((CH29+$B$7)+273)^4-(U29+273)^4)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MAX(0,($B$13+$C$13*CM29)/(1+$D$13*CM29)*CF29/(CH29+273)*$E$13)</f>
        <v>0</v>
      </c>
      <c r="AJ29" t="s">
        <v>297</v>
      </c>
      <c r="AK29">
        <v>0</v>
      </c>
      <c r="AL29">
        <v>0</v>
      </c>
      <c r="AM29">
        <f>AL29-AK29</f>
        <v>0</v>
      </c>
      <c r="AN29">
        <f>AM29/AL29</f>
        <v>0</v>
      </c>
      <c r="AO29">
        <v>0</v>
      </c>
      <c r="AP29" t="s">
        <v>297</v>
      </c>
      <c r="AQ29">
        <v>0</v>
      </c>
      <c r="AR29">
        <v>0</v>
      </c>
      <c r="AS29">
        <f>1-AQ29/AR29</f>
        <v>0</v>
      </c>
      <c r="AT29">
        <v>0.5</v>
      </c>
      <c r="AU29">
        <f>BQ29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297</v>
      </c>
      <c r="BB29">
        <v>0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f>$B$11*CN29+$C$11*CO29+$F$11*CP29*(1-CS29)</f>
        <v>0</v>
      </c>
      <c r="BQ29">
        <f>BP29*BR29</f>
        <v>0</v>
      </c>
      <c r="BR29">
        <f>($B$11*$D$9+$C$11*$D$9+$F$11*((DC29+CU29)/MAX(DC29+CU29+DD29, 0.1)*$I$9+DD29/MAX(DC29+CU29+DD29, 0.1)*$J$9))/($B$11+$C$11+$F$11)</f>
        <v>0</v>
      </c>
      <c r="BS29">
        <f>($B$11*$K$9+$C$11*$K$9+$F$11*((DC29+CU29)/MAX(DC29+CU29+DD29, 0.1)*$P$9+DD29/MAX(DC29+CU29+DD29, 0.1)*$Q$9))/($B$11+$C$11+$F$11)</f>
        <v>0</v>
      </c>
      <c r="BT29">
        <v>6</v>
      </c>
      <c r="BU29">
        <v>0.5</v>
      </c>
      <c r="BV29" t="s">
        <v>298</v>
      </c>
      <c r="BW29">
        <v>2</v>
      </c>
      <c r="BX29">
        <v>1620339421</v>
      </c>
      <c r="BY29">
        <v>405.522666666667</v>
      </c>
      <c r="BZ29">
        <v>420.029</v>
      </c>
      <c r="CA29">
        <v>5.00549333333333</v>
      </c>
      <c r="CB29">
        <v>1.20672666666667</v>
      </c>
      <c r="CC29">
        <v>402.587666666667</v>
      </c>
      <c r="CD29">
        <v>5.03160666666667</v>
      </c>
      <c r="CE29">
        <v>600.060333333333</v>
      </c>
      <c r="CF29">
        <v>100.214666666667</v>
      </c>
      <c r="CG29">
        <v>0.1000173</v>
      </c>
      <c r="CH29">
        <v>18.3098666666667</v>
      </c>
      <c r="CI29">
        <v>17.6473</v>
      </c>
      <c r="CJ29">
        <v>999.9</v>
      </c>
      <c r="CK29">
        <v>0</v>
      </c>
      <c r="CL29">
        <v>0</v>
      </c>
      <c r="CM29">
        <v>10036.9</v>
      </c>
      <c r="CN29">
        <v>0</v>
      </c>
      <c r="CO29">
        <v>0.221023</v>
      </c>
      <c r="CP29">
        <v>883.041666666667</v>
      </c>
      <c r="CQ29">
        <v>0.955005</v>
      </c>
      <c r="CR29">
        <v>0.0449946</v>
      </c>
      <c r="CS29">
        <v>0</v>
      </c>
      <c r="CT29">
        <v>1193.64</v>
      </c>
      <c r="CU29">
        <v>4.99999</v>
      </c>
      <c r="CV29">
        <v>10479.3333333333</v>
      </c>
      <c r="CW29">
        <v>7633.52333333333</v>
      </c>
      <c r="CX29">
        <v>37.812</v>
      </c>
      <c r="CY29">
        <v>41.125</v>
      </c>
      <c r="CZ29">
        <v>39.5</v>
      </c>
      <c r="DA29">
        <v>40.437</v>
      </c>
      <c r="DB29">
        <v>39.812</v>
      </c>
      <c r="DC29">
        <v>838.533333333333</v>
      </c>
      <c r="DD29">
        <v>39.51</v>
      </c>
      <c r="DE29">
        <v>0</v>
      </c>
      <c r="DF29">
        <v>1620339423.1</v>
      </c>
      <c r="DG29">
        <v>0</v>
      </c>
      <c r="DH29">
        <v>1195.37615384615</v>
      </c>
      <c r="DI29">
        <v>-16.1052991546909</v>
      </c>
      <c r="DJ29">
        <v>-128.088888900886</v>
      </c>
      <c r="DK29">
        <v>10492.7461538462</v>
      </c>
      <c r="DL29">
        <v>15</v>
      </c>
      <c r="DM29">
        <v>1620339131</v>
      </c>
      <c r="DN29" t="s">
        <v>299</v>
      </c>
      <c r="DO29">
        <v>1620339116.5</v>
      </c>
      <c r="DP29">
        <v>1620339131</v>
      </c>
      <c r="DQ29">
        <v>60</v>
      </c>
      <c r="DR29">
        <v>0.345</v>
      </c>
      <c r="DS29">
        <v>-0.025</v>
      </c>
      <c r="DT29">
        <v>2.935</v>
      </c>
      <c r="DU29">
        <v>-0.026</v>
      </c>
      <c r="DV29">
        <v>420</v>
      </c>
      <c r="DW29">
        <v>1</v>
      </c>
      <c r="DX29">
        <v>0.12</v>
      </c>
      <c r="DY29">
        <v>0.02</v>
      </c>
      <c r="DZ29">
        <v>-14.4138804878049</v>
      </c>
      <c r="EA29">
        <v>-0.566178397212551</v>
      </c>
      <c r="EB29">
        <v>0.0652279426114531</v>
      </c>
      <c r="EC29">
        <v>0</v>
      </c>
      <c r="ED29">
        <v>1196.15088235294</v>
      </c>
      <c r="EE29">
        <v>-15.670148481201</v>
      </c>
      <c r="EF29">
        <v>1.54629988653572</v>
      </c>
      <c r="EG29">
        <v>0</v>
      </c>
      <c r="EH29">
        <v>3.82389170731707</v>
      </c>
      <c r="EI29">
        <v>-0.154268362369333</v>
      </c>
      <c r="EJ29">
        <v>0.0158134692360718</v>
      </c>
      <c r="EK29">
        <v>0</v>
      </c>
      <c r="EL29">
        <v>0</v>
      </c>
      <c r="EM29">
        <v>3</v>
      </c>
      <c r="EN29" t="s">
        <v>319</v>
      </c>
      <c r="EO29">
        <v>100</v>
      </c>
      <c r="EP29">
        <v>100</v>
      </c>
      <c r="EQ29">
        <v>2.935</v>
      </c>
      <c r="ER29">
        <v>-0.0261</v>
      </c>
      <c r="ES29">
        <v>2.93495238095244</v>
      </c>
      <c r="ET29">
        <v>0</v>
      </c>
      <c r="EU29">
        <v>0</v>
      </c>
      <c r="EV29">
        <v>0</v>
      </c>
      <c r="EW29">
        <v>-0.0261150999999999</v>
      </c>
      <c r="EX29">
        <v>0</v>
      </c>
      <c r="EY29">
        <v>0</v>
      </c>
      <c r="EZ29">
        <v>0</v>
      </c>
      <c r="FA29">
        <v>-1</v>
      </c>
      <c r="FB29">
        <v>-1</v>
      </c>
      <c r="FC29">
        <v>-1</v>
      </c>
      <c r="FD29">
        <v>-1</v>
      </c>
      <c r="FE29">
        <v>5.1</v>
      </c>
      <c r="FF29">
        <v>4.8</v>
      </c>
      <c r="FG29">
        <v>2</v>
      </c>
      <c r="FH29">
        <v>631.203</v>
      </c>
      <c r="FI29">
        <v>365.453</v>
      </c>
      <c r="FJ29">
        <v>16.4387</v>
      </c>
      <c r="FK29">
        <v>25.3081</v>
      </c>
      <c r="FL29">
        <v>29.9997</v>
      </c>
      <c r="FM29">
        <v>25.3658</v>
      </c>
      <c r="FN29">
        <v>25.3948</v>
      </c>
      <c r="FO29">
        <v>20.5297</v>
      </c>
      <c r="FP29">
        <v>84.3397</v>
      </c>
      <c r="FQ29">
        <v>0</v>
      </c>
      <c r="FR29">
        <v>16.52</v>
      </c>
      <c r="FS29">
        <v>420</v>
      </c>
      <c r="FT29">
        <v>1.36272</v>
      </c>
      <c r="FU29">
        <v>101.454</v>
      </c>
      <c r="FV29">
        <v>102.301</v>
      </c>
    </row>
    <row r="30" spans="1:178">
      <c r="A30">
        <v>14</v>
      </c>
      <c r="B30">
        <v>1620339437</v>
      </c>
      <c r="C30">
        <v>195</v>
      </c>
      <c r="D30" t="s">
        <v>328</v>
      </c>
      <c r="E30" t="s">
        <v>329</v>
      </c>
      <c r="H30">
        <v>1620339436</v>
      </c>
      <c r="I30">
        <f>CE30*AG30*(CA30-CB30)/(100*BT30*(1000-AG30*CA30))</f>
        <v>0</v>
      </c>
      <c r="J30">
        <f>CE30*AG30*(BZ30-BY30*(1000-AG30*CB30)/(1000-AG30*CA30))/(100*BT30)</f>
        <v>0</v>
      </c>
      <c r="K30">
        <f>BY30 - IF(AG30&gt;1, J30*BT30*100.0/(AI30*CM30), 0)</f>
        <v>0</v>
      </c>
      <c r="L30">
        <f>((R30-I30/2)*K30-J30)/(R30+I30/2)</f>
        <v>0</v>
      </c>
      <c r="M30">
        <f>L30*(CF30+CG30)/1000.0</f>
        <v>0</v>
      </c>
      <c r="N30">
        <f>(BY30 - IF(AG30&gt;1, J30*BT30*100.0/(AI30*CM30), 0))*(CF30+CG30)/1000.0</f>
        <v>0</v>
      </c>
      <c r="O30">
        <f>2.0/((1/Q30-1/P30)+SIGN(Q30)*SQRT((1/Q30-1/P30)*(1/Q30-1/P30) + 4*BU30/((BU30+1)*(BU30+1))*(2*1/Q30*1/P30-1/P30*1/P30)))</f>
        <v>0</v>
      </c>
      <c r="P30">
        <f>IF(LEFT(BV30,1)&lt;&gt;"0",IF(LEFT(BV30,1)="1",3.0,BW30),$D$5+$E$5*(CM30*CF30/($K$5*1000))+$F$5*(CM30*CF30/($K$5*1000))*MAX(MIN(BT30,$J$5),$I$5)*MAX(MIN(BT30,$J$5),$I$5)+$G$5*MAX(MIN(BT30,$J$5),$I$5)*(CM30*CF30/($K$5*1000))+$H$5*(CM30*CF30/($K$5*1000))*(CM30*CF30/($K$5*1000)))</f>
        <v>0</v>
      </c>
      <c r="Q30">
        <f>I30*(1000-(1000*0.61365*exp(17.502*U30/(240.97+U30))/(CF30+CG30)+CA30)/2)/(1000*0.61365*exp(17.502*U30/(240.97+U30))/(CF30+CG30)-CA30)</f>
        <v>0</v>
      </c>
      <c r="R30">
        <f>1/((BU30+1)/(O30/1.6)+1/(P30/1.37)) + BU30/((BU30+1)/(O30/1.6) + BU30/(P30/1.37))</f>
        <v>0</v>
      </c>
      <c r="S30">
        <f>(BQ30*BS30)</f>
        <v>0</v>
      </c>
      <c r="T30">
        <f>(CH30+(S30+2*0.95*5.67E-8*(((CH30+$B$7)+273)^4-(CH30+273)^4)-44100*I30)/(1.84*29.3*P30+8*0.95*5.67E-8*(CH30+273)^3))</f>
        <v>0</v>
      </c>
      <c r="U30">
        <f>($C$7*CI30+$D$7*CJ30+$E$7*T30)</f>
        <v>0</v>
      </c>
      <c r="V30">
        <f>0.61365*exp(17.502*U30/(240.97+U30))</f>
        <v>0</v>
      </c>
      <c r="W30">
        <f>(X30/Y30*100)</f>
        <v>0</v>
      </c>
      <c r="X30">
        <f>CA30*(CF30+CG30)/1000</f>
        <v>0</v>
      </c>
      <c r="Y30">
        <f>0.61365*exp(17.502*CH30/(240.97+CH30))</f>
        <v>0</v>
      </c>
      <c r="Z30">
        <f>(V30-CA30*(CF30+CG30)/1000)</f>
        <v>0</v>
      </c>
      <c r="AA30">
        <f>(-I30*44100)</f>
        <v>0</v>
      </c>
      <c r="AB30">
        <f>2*29.3*P30*0.92*(CH30-U30)</f>
        <v>0</v>
      </c>
      <c r="AC30">
        <f>2*0.95*5.67E-8*(((CH30+$B$7)+273)^4-(U30+273)^4)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MAX(0,($B$13+$C$13*CM30)/(1+$D$13*CM30)*CF30/(CH30+273)*$E$13)</f>
        <v>0</v>
      </c>
      <c r="AJ30" t="s">
        <v>297</v>
      </c>
      <c r="AK30">
        <v>0</v>
      </c>
      <c r="AL30">
        <v>0</v>
      </c>
      <c r="AM30">
        <f>AL30-AK30</f>
        <v>0</v>
      </c>
      <c r="AN30">
        <f>AM30/AL30</f>
        <v>0</v>
      </c>
      <c r="AO30">
        <v>0</v>
      </c>
      <c r="AP30" t="s">
        <v>297</v>
      </c>
      <c r="AQ30">
        <v>0</v>
      </c>
      <c r="AR30">
        <v>0</v>
      </c>
      <c r="AS30">
        <f>1-AQ30/AR30</f>
        <v>0</v>
      </c>
      <c r="AT30">
        <v>0.5</v>
      </c>
      <c r="AU30">
        <f>BQ30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297</v>
      </c>
      <c r="BB30">
        <v>0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f>$B$11*CN30+$C$11*CO30+$F$11*CP30*(1-CS30)</f>
        <v>0</v>
      </c>
      <c r="BQ30">
        <f>BP30*BR30</f>
        <v>0</v>
      </c>
      <c r="BR30">
        <f>($B$11*$D$9+$C$11*$D$9+$F$11*((DC30+CU30)/MAX(DC30+CU30+DD30, 0.1)*$I$9+DD30/MAX(DC30+CU30+DD30, 0.1)*$J$9))/($B$11+$C$11+$F$11)</f>
        <v>0</v>
      </c>
      <c r="BS30">
        <f>($B$11*$K$9+$C$11*$K$9+$F$11*((DC30+CU30)/MAX(DC30+CU30+DD30, 0.1)*$P$9+DD30/MAX(DC30+CU30+DD30, 0.1)*$Q$9))/($B$11+$C$11+$F$11)</f>
        <v>0</v>
      </c>
      <c r="BT30">
        <v>6</v>
      </c>
      <c r="BU30">
        <v>0.5</v>
      </c>
      <c r="BV30" t="s">
        <v>298</v>
      </c>
      <c r="BW30">
        <v>2</v>
      </c>
      <c r="BX30">
        <v>1620339436</v>
      </c>
      <c r="BY30">
        <v>405.363</v>
      </c>
      <c r="BZ30">
        <v>420.035333333333</v>
      </c>
      <c r="CA30">
        <v>5.18226666666667</v>
      </c>
      <c r="CB30">
        <v>1.39747666666667</v>
      </c>
      <c r="CC30">
        <v>402.428</v>
      </c>
      <c r="CD30">
        <v>5.20838</v>
      </c>
      <c r="CE30">
        <v>600.032333333333</v>
      </c>
      <c r="CF30">
        <v>100.214666666667</v>
      </c>
      <c r="CG30">
        <v>0.100185</v>
      </c>
      <c r="CH30">
        <v>18.5229</v>
      </c>
      <c r="CI30">
        <v>17.8180666666667</v>
      </c>
      <c r="CJ30">
        <v>999.9</v>
      </c>
      <c r="CK30">
        <v>0</v>
      </c>
      <c r="CL30">
        <v>0</v>
      </c>
      <c r="CM30">
        <v>9996.87666666667</v>
      </c>
      <c r="CN30">
        <v>0</v>
      </c>
      <c r="CO30">
        <v>0.221023</v>
      </c>
      <c r="CP30">
        <v>883.028333333333</v>
      </c>
      <c r="CQ30">
        <v>0.955005</v>
      </c>
      <c r="CR30">
        <v>0.0449946</v>
      </c>
      <c r="CS30">
        <v>0</v>
      </c>
      <c r="CT30">
        <v>1189.55333333333</v>
      </c>
      <c r="CU30">
        <v>4.99999</v>
      </c>
      <c r="CV30">
        <v>10444.5</v>
      </c>
      <c r="CW30">
        <v>7633.40333333333</v>
      </c>
      <c r="CX30">
        <v>37.875</v>
      </c>
      <c r="CY30">
        <v>41.125</v>
      </c>
      <c r="CZ30">
        <v>39.562</v>
      </c>
      <c r="DA30">
        <v>40.437</v>
      </c>
      <c r="DB30">
        <v>39.875</v>
      </c>
      <c r="DC30">
        <v>838.52</v>
      </c>
      <c r="DD30">
        <v>39.51</v>
      </c>
      <c r="DE30">
        <v>0</v>
      </c>
      <c r="DF30">
        <v>1620339438.1</v>
      </c>
      <c r="DG30">
        <v>0</v>
      </c>
      <c r="DH30">
        <v>1191.2856</v>
      </c>
      <c r="DI30">
        <v>-16.5076923185384</v>
      </c>
      <c r="DJ30">
        <v>-136.961538716365</v>
      </c>
      <c r="DK30">
        <v>10458.476</v>
      </c>
      <c r="DL30">
        <v>15</v>
      </c>
      <c r="DM30">
        <v>1620339131</v>
      </c>
      <c r="DN30" t="s">
        <v>299</v>
      </c>
      <c r="DO30">
        <v>1620339116.5</v>
      </c>
      <c r="DP30">
        <v>1620339131</v>
      </c>
      <c r="DQ30">
        <v>60</v>
      </c>
      <c r="DR30">
        <v>0.345</v>
      </c>
      <c r="DS30">
        <v>-0.025</v>
      </c>
      <c r="DT30">
        <v>2.935</v>
      </c>
      <c r="DU30">
        <v>-0.026</v>
      </c>
      <c r="DV30">
        <v>420</v>
      </c>
      <c r="DW30">
        <v>1</v>
      </c>
      <c r="DX30">
        <v>0.12</v>
      </c>
      <c r="DY30">
        <v>0.02</v>
      </c>
      <c r="DZ30">
        <v>-14.5473219512195</v>
      </c>
      <c r="EA30">
        <v>-0.558453658536602</v>
      </c>
      <c r="EB30">
        <v>0.0654773746519717</v>
      </c>
      <c r="EC30">
        <v>0</v>
      </c>
      <c r="ED30">
        <v>1192.24057142857</v>
      </c>
      <c r="EE30">
        <v>-16.0976125244618</v>
      </c>
      <c r="EF30">
        <v>1.63020759915003</v>
      </c>
      <c r="EG30">
        <v>0</v>
      </c>
      <c r="EH30">
        <v>3.78988414634146</v>
      </c>
      <c r="EI30">
        <v>-0.104887526132398</v>
      </c>
      <c r="EJ30">
        <v>0.0111791203405429</v>
      </c>
      <c r="EK30">
        <v>0</v>
      </c>
      <c r="EL30">
        <v>0</v>
      </c>
      <c r="EM30">
        <v>3</v>
      </c>
      <c r="EN30" t="s">
        <v>319</v>
      </c>
      <c r="EO30">
        <v>100</v>
      </c>
      <c r="EP30">
        <v>100</v>
      </c>
      <c r="EQ30">
        <v>2.935</v>
      </c>
      <c r="ER30">
        <v>-0.0261</v>
      </c>
      <c r="ES30">
        <v>2.93495238095244</v>
      </c>
      <c r="ET30">
        <v>0</v>
      </c>
      <c r="EU30">
        <v>0</v>
      </c>
      <c r="EV30">
        <v>0</v>
      </c>
      <c r="EW30">
        <v>-0.0261150999999999</v>
      </c>
      <c r="EX30">
        <v>0</v>
      </c>
      <c r="EY30">
        <v>0</v>
      </c>
      <c r="EZ30">
        <v>0</v>
      </c>
      <c r="FA30">
        <v>-1</v>
      </c>
      <c r="FB30">
        <v>-1</v>
      </c>
      <c r="FC30">
        <v>-1</v>
      </c>
      <c r="FD30">
        <v>-1</v>
      </c>
      <c r="FE30">
        <v>5.3</v>
      </c>
      <c r="FF30">
        <v>5.1</v>
      </c>
      <c r="FG30">
        <v>2</v>
      </c>
      <c r="FH30">
        <v>631.205</v>
      </c>
      <c r="FI30">
        <v>365.8</v>
      </c>
      <c r="FJ30">
        <v>16.936</v>
      </c>
      <c r="FK30">
        <v>25.2906</v>
      </c>
      <c r="FL30">
        <v>29.9996</v>
      </c>
      <c r="FM30">
        <v>25.3578</v>
      </c>
      <c r="FN30">
        <v>25.3885</v>
      </c>
      <c r="FO30">
        <v>20.5291</v>
      </c>
      <c r="FP30">
        <v>81.2908</v>
      </c>
      <c r="FQ30">
        <v>0</v>
      </c>
      <c r="FR30">
        <v>17.06</v>
      </c>
      <c r="FS30">
        <v>420</v>
      </c>
      <c r="FT30">
        <v>1.62852</v>
      </c>
      <c r="FU30">
        <v>101.454</v>
      </c>
      <c r="FV30">
        <v>102.302</v>
      </c>
    </row>
    <row r="31" spans="1:178">
      <c r="A31">
        <v>15</v>
      </c>
      <c r="B31">
        <v>1620339452</v>
      </c>
      <c r="C31">
        <v>210</v>
      </c>
      <c r="D31" t="s">
        <v>330</v>
      </c>
      <c r="E31" t="s">
        <v>331</v>
      </c>
      <c r="H31">
        <v>1620339451</v>
      </c>
      <c r="I31">
        <f>CE31*AG31*(CA31-CB31)/(100*BT31*(1000-AG31*CA31))</f>
        <v>0</v>
      </c>
      <c r="J31">
        <f>CE31*AG31*(BZ31-BY31*(1000-AG31*CB31)/(1000-AG31*CA31))/(100*BT31)</f>
        <v>0</v>
      </c>
      <c r="K31">
        <f>BY31 - IF(AG31&gt;1, J31*BT31*100.0/(AI31*CM31), 0)</f>
        <v>0</v>
      </c>
      <c r="L31">
        <f>((R31-I31/2)*K31-J31)/(R31+I31/2)</f>
        <v>0</v>
      </c>
      <c r="M31">
        <f>L31*(CF31+CG31)/1000.0</f>
        <v>0</v>
      </c>
      <c r="N31">
        <f>(BY31 - IF(AG31&gt;1, J31*BT31*100.0/(AI31*CM31), 0))*(CF31+CG31)/1000.0</f>
        <v>0</v>
      </c>
      <c r="O31">
        <f>2.0/((1/Q31-1/P31)+SIGN(Q31)*SQRT((1/Q31-1/P31)*(1/Q31-1/P31) + 4*BU31/((BU31+1)*(BU31+1))*(2*1/Q31*1/P31-1/P31*1/P31)))</f>
        <v>0</v>
      </c>
      <c r="P31">
        <f>IF(LEFT(BV31,1)&lt;&gt;"0",IF(LEFT(BV31,1)="1",3.0,BW31),$D$5+$E$5*(CM31*CF31/($K$5*1000))+$F$5*(CM31*CF31/($K$5*1000))*MAX(MIN(BT31,$J$5),$I$5)*MAX(MIN(BT31,$J$5),$I$5)+$G$5*MAX(MIN(BT31,$J$5),$I$5)*(CM31*CF31/($K$5*1000))+$H$5*(CM31*CF31/($K$5*1000))*(CM31*CF31/($K$5*1000)))</f>
        <v>0</v>
      </c>
      <c r="Q31">
        <f>I31*(1000-(1000*0.61365*exp(17.502*U31/(240.97+U31))/(CF31+CG31)+CA31)/2)/(1000*0.61365*exp(17.502*U31/(240.97+U31))/(CF31+CG31)-CA31)</f>
        <v>0</v>
      </c>
      <c r="R31">
        <f>1/((BU31+1)/(O31/1.6)+1/(P31/1.37)) + BU31/((BU31+1)/(O31/1.6) + BU31/(P31/1.37))</f>
        <v>0</v>
      </c>
      <c r="S31">
        <f>(BQ31*BS31)</f>
        <v>0</v>
      </c>
      <c r="T31">
        <f>(CH31+(S31+2*0.95*5.67E-8*(((CH31+$B$7)+273)^4-(CH31+273)^4)-44100*I31)/(1.84*29.3*P31+8*0.95*5.67E-8*(CH31+273)^3))</f>
        <v>0</v>
      </c>
      <c r="U31">
        <f>($C$7*CI31+$D$7*CJ31+$E$7*T31)</f>
        <v>0</v>
      </c>
      <c r="V31">
        <f>0.61365*exp(17.502*U31/(240.97+U31))</f>
        <v>0</v>
      </c>
      <c r="W31">
        <f>(X31/Y31*100)</f>
        <v>0</v>
      </c>
      <c r="X31">
        <f>CA31*(CF31+CG31)/1000</f>
        <v>0</v>
      </c>
      <c r="Y31">
        <f>0.61365*exp(17.502*CH31/(240.97+CH31))</f>
        <v>0</v>
      </c>
      <c r="Z31">
        <f>(V31-CA31*(CF31+CG31)/1000)</f>
        <v>0</v>
      </c>
      <c r="AA31">
        <f>(-I31*44100)</f>
        <v>0</v>
      </c>
      <c r="AB31">
        <f>2*29.3*P31*0.92*(CH31-U31)</f>
        <v>0</v>
      </c>
      <c r="AC31">
        <f>2*0.95*5.67E-8*(((CH31+$B$7)+273)^4-(U31+273)^4)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MAX(0,($B$13+$C$13*CM31)/(1+$D$13*CM31)*CF31/(CH31+273)*$E$13)</f>
        <v>0</v>
      </c>
      <c r="AJ31" t="s">
        <v>297</v>
      </c>
      <c r="AK31">
        <v>0</v>
      </c>
      <c r="AL31">
        <v>0</v>
      </c>
      <c r="AM31">
        <f>AL31-AK31</f>
        <v>0</v>
      </c>
      <c r="AN31">
        <f>AM31/AL31</f>
        <v>0</v>
      </c>
      <c r="AO31">
        <v>0</v>
      </c>
      <c r="AP31" t="s">
        <v>297</v>
      </c>
      <c r="AQ31">
        <v>0</v>
      </c>
      <c r="AR31">
        <v>0</v>
      </c>
      <c r="AS31">
        <f>1-AQ31/AR31</f>
        <v>0</v>
      </c>
      <c r="AT31">
        <v>0.5</v>
      </c>
      <c r="AU31">
        <f>BQ31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297</v>
      </c>
      <c r="BB31">
        <v>0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f>$B$11*CN31+$C$11*CO31+$F$11*CP31*(1-CS31)</f>
        <v>0</v>
      </c>
      <c r="BQ31">
        <f>BP31*BR31</f>
        <v>0</v>
      </c>
      <c r="BR31">
        <f>($B$11*$D$9+$C$11*$D$9+$F$11*((DC31+CU31)/MAX(DC31+CU31+DD31, 0.1)*$I$9+DD31/MAX(DC31+CU31+DD31, 0.1)*$J$9))/($B$11+$C$11+$F$11)</f>
        <v>0</v>
      </c>
      <c r="BS31">
        <f>($B$11*$K$9+$C$11*$K$9+$F$11*((DC31+CU31)/MAX(DC31+CU31+DD31, 0.1)*$P$9+DD31/MAX(DC31+CU31+DD31, 0.1)*$Q$9))/($B$11+$C$11+$F$11)</f>
        <v>0</v>
      </c>
      <c r="BT31">
        <v>6</v>
      </c>
      <c r="BU31">
        <v>0.5</v>
      </c>
      <c r="BV31" t="s">
        <v>298</v>
      </c>
      <c r="BW31">
        <v>2</v>
      </c>
      <c r="BX31">
        <v>1620339451</v>
      </c>
      <c r="BY31">
        <v>405.244333333333</v>
      </c>
      <c r="BZ31">
        <v>420.014333333333</v>
      </c>
      <c r="CA31">
        <v>5.40494</v>
      </c>
      <c r="CB31">
        <v>1.66164333333333</v>
      </c>
      <c r="CC31">
        <v>402.309333333333</v>
      </c>
      <c r="CD31">
        <v>5.43106</v>
      </c>
      <c r="CE31">
        <v>599.998</v>
      </c>
      <c r="CF31">
        <v>100.215</v>
      </c>
      <c r="CG31">
        <v>0.0991655666666667</v>
      </c>
      <c r="CH31">
        <v>18.7397666666667</v>
      </c>
      <c r="CI31">
        <v>18.0047666666667</v>
      </c>
      <c r="CJ31">
        <v>999.9</v>
      </c>
      <c r="CK31">
        <v>0</v>
      </c>
      <c r="CL31">
        <v>0</v>
      </c>
      <c r="CM31">
        <v>9995.62666666667</v>
      </c>
      <c r="CN31">
        <v>0</v>
      </c>
      <c r="CO31">
        <v>0.221023</v>
      </c>
      <c r="CP31">
        <v>883.026</v>
      </c>
      <c r="CQ31">
        <v>0.955005</v>
      </c>
      <c r="CR31">
        <v>0.0449946</v>
      </c>
      <c r="CS31">
        <v>0</v>
      </c>
      <c r="CT31">
        <v>1185.52</v>
      </c>
      <c r="CU31">
        <v>4.99999</v>
      </c>
      <c r="CV31">
        <v>10409.4666666667</v>
      </c>
      <c r="CW31">
        <v>7633.39</v>
      </c>
      <c r="CX31">
        <v>37.875</v>
      </c>
      <c r="CY31">
        <v>41.1663333333333</v>
      </c>
      <c r="CZ31">
        <v>39.562</v>
      </c>
      <c r="DA31">
        <v>40.5</v>
      </c>
      <c r="DB31">
        <v>39.8956666666667</v>
      </c>
      <c r="DC31">
        <v>838.52</v>
      </c>
      <c r="DD31">
        <v>39.51</v>
      </c>
      <c r="DE31">
        <v>0</v>
      </c>
      <c r="DF31">
        <v>1620339453.1</v>
      </c>
      <c r="DG31">
        <v>0</v>
      </c>
      <c r="DH31">
        <v>1187.20461538462</v>
      </c>
      <c r="DI31">
        <v>-15.9938461639608</v>
      </c>
      <c r="DJ31">
        <v>-140.126495718761</v>
      </c>
      <c r="DK31">
        <v>10424.7653846154</v>
      </c>
      <c r="DL31">
        <v>15</v>
      </c>
      <c r="DM31">
        <v>1620339131</v>
      </c>
      <c r="DN31" t="s">
        <v>299</v>
      </c>
      <c r="DO31">
        <v>1620339116.5</v>
      </c>
      <c r="DP31">
        <v>1620339131</v>
      </c>
      <c r="DQ31">
        <v>60</v>
      </c>
      <c r="DR31">
        <v>0.345</v>
      </c>
      <c r="DS31">
        <v>-0.025</v>
      </c>
      <c r="DT31">
        <v>2.935</v>
      </c>
      <c r="DU31">
        <v>-0.026</v>
      </c>
      <c r="DV31">
        <v>420</v>
      </c>
      <c r="DW31">
        <v>1</v>
      </c>
      <c r="DX31">
        <v>0.12</v>
      </c>
      <c r="DY31">
        <v>0.02</v>
      </c>
      <c r="DZ31">
        <v>-14.684156097561</v>
      </c>
      <c r="EA31">
        <v>-0.702683623693387</v>
      </c>
      <c r="EB31">
        <v>0.0794537633570635</v>
      </c>
      <c r="EC31">
        <v>0</v>
      </c>
      <c r="ED31">
        <v>1188.12228571429</v>
      </c>
      <c r="EE31">
        <v>-16.6153696214709</v>
      </c>
      <c r="EF31">
        <v>1.68495372673095</v>
      </c>
      <c r="EG31">
        <v>0</v>
      </c>
      <c r="EH31">
        <v>3.76760243902439</v>
      </c>
      <c r="EI31">
        <v>-0.131616585365842</v>
      </c>
      <c r="EJ31">
        <v>0.0159080253991481</v>
      </c>
      <c r="EK31">
        <v>0</v>
      </c>
      <c r="EL31">
        <v>0</v>
      </c>
      <c r="EM31">
        <v>3</v>
      </c>
      <c r="EN31" t="s">
        <v>319</v>
      </c>
      <c r="EO31">
        <v>100</v>
      </c>
      <c r="EP31">
        <v>100</v>
      </c>
      <c r="EQ31">
        <v>2.935</v>
      </c>
      <c r="ER31">
        <v>-0.0261</v>
      </c>
      <c r="ES31">
        <v>2.93495238095244</v>
      </c>
      <c r="ET31">
        <v>0</v>
      </c>
      <c r="EU31">
        <v>0</v>
      </c>
      <c r="EV31">
        <v>0</v>
      </c>
      <c r="EW31">
        <v>-0.0261150999999999</v>
      </c>
      <c r="EX31">
        <v>0</v>
      </c>
      <c r="EY31">
        <v>0</v>
      </c>
      <c r="EZ31">
        <v>0</v>
      </c>
      <c r="FA31">
        <v>-1</v>
      </c>
      <c r="FB31">
        <v>-1</v>
      </c>
      <c r="FC31">
        <v>-1</v>
      </c>
      <c r="FD31">
        <v>-1</v>
      </c>
      <c r="FE31">
        <v>5.6</v>
      </c>
      <c r="FF31">
        <v>5.3</v>
      </c>
      <c r="FG31">
        <v>2</v>
      </c>
      <c r="FH31">
        <v>631.112</v>
      </c>
      <c r="FI31">
        <v>366.135</v>
      </c>
      <c r="FJ31">
        <v>17.4376</v>
      </c>
      <c r="FK31">
        <v>25.273</v>
      </c>
      <c r="FL31">
        <v>29.9998</v>
      </c>
      <c r="FM31">
        <v>25.3498</v>
      </c>
      <c r="FN31">
        <v>25.3821</v>
      </c>
      <c r="FO31">
        <v>20.533</v>
      </c>
      <c r="FP31">
        <v>78.2809</v>
      </c>
      <c r="FQ31">
        <v>0</v>
      </c>
      <c r="FR31">
        <v>17.53</v>
      </c>
      <c r="FS31">
        <v>420</v>
      </c>
      <c r="FT31">
        <v>1.85654</v>
      </c>
      <c r="FU31">
        <v>101.454</v>
      </c>
      <c r="FV31">
        <v>102.303</v>
      </c>
    </row>
    <row r="32" spans="1:178">
      <c r="A32">
        <v>16</v>
      </c>
      <c r="B32">
        <v>1620339467</v>
      </c>
      <c r="C32">
        <v>225</v>
      </c>
      <c r="D32" t="s">
        <v>332</v>
      </c>
      <c r="E32" t="s">
        <v>333</v>
      </c>
      <c r="H32">
        <v>1620339466</v>
      </c>
      <c r="I32">
        <f>CE32*AG32*(CA32-CB32)/(100*BT32*(1000-AG32*CA32))</f>
        <v>0</v>
      </c>
      <c r="J32">
        <f>CE32*AG32*(BZ32-BY32*(1000-AG32*CB32)/(1000-AG32*CA32))/(100*BT32)</f>
        <v>0</v>
      </c>
      <c r="K32">
        <f>BY32 - IF(AG32&gt;1, J32*BT32*100.0/(AI32*CM32), 0)</f>
        <v>0</v>
      </c>
      <c r="L32">
        <f>((R32-I32/2)*K32-J32)/(R32+I32/2)</f>
        <v>0</v>
      </c>
      <c r="M32">
        <f>L32*(CF32+CG32)/1000.0</f>
        <v>0</v>
      </c>
      <c r="N32">
        <f>(BY32 - IF(AG32&gt;1, J32*BT32*100.0/(AI32*CM32), 0))*(CF32+CG32)/1000.0</f>
        <v>0</v>
      </c>
      <c r="O32">
        <f>2.0/((1/Q32-1/P32)+SIGN(Q32)*SQRT((1/Q32-1/P32)*(1/Q32-1/P32) + 4*BU32/((BU32+1)*(BU32+1))*(2*1/Q32*1/P32-1/P32*1/P32)))</f>
        <v>0</v>
      </c>
      <c r="P32">
        <f>IF(LEFT(BV32,1)&lt;&gt;"0",IF(LEFT(BV32,1)="1",3.0,BW32),$D$5+$E$5*(CM32*CF32/($K$5*1000))+$F$5*(CM32*CF32/($K$5*1000))*MAX(MIN(BT32,$J$5),$I$5)*MAX(MIN(BT32,$J$5),$I$5)+$G$5*MAX(MIN(BT32,$J$5),$I$5)*(CM32*CF32/($K$5*1000))+$H$5*(CM32*CF32/($K$5*1000))*(CM32*CF32/($K$5*1000)))</f>
        <v>0</v>
      </c>
      <c r="Q32">
        <f>I32*(1000-(1000*0.61365*exp(17.502*U32/(240.97+U32))/(CF32+CG32)+CA32)/2)/(1000*0.61365*exp(17.502*U32/(240.97+U32))/(CF32+CG32)-CA32)</f>
        <v>0</v>
      </c>
      <c r="R32">
        <f>1/((BU32+1)/(O32/1.6)+1/(P32/1.37)) + BU32/((BU32+1)/(O32/1.6) + BU32/(P32/1.37))</f>
        <v>0</v>
      </c>
      <c r="S32">
        <f>(BQ32*BS32)</f>
        <v>0</v>
      </c>
      <c r="T32">
        <f>(CH32+(S32+2*0.95*5.67E-8*(((CH32+$B$7)+273)^4-(CH32+273)^4)-44100*I32)/(1.84*29.3*P32+8*0.95*5.67E-8*(CH32+273)^3))</f>
        <v>0</v>
      </c>
      <c r="U32">
        <f>($C$7*CI32+$D$7*CJ32+$E$7*T32)</f>
        <v>0</v>
      </c>
      <c r="V32">
        <f>0.61365*exp(17.502*U32/(240.97+U32))</f>
        <v>0</v>
      </c>
      <c r="W32">
        <f>(X32/Y32*100)</f>
        <v>0</v>
      </c>
      <c r="X32">
        <f>CA32*(CF32+CG32)/1000</f>
        <v>0</v>
      </c>
      <c r="Y32">
        <f>0.61365*exp(17.502*CH32/(240.97+CH32))</f>
        <v>0</v>
      </c>
      <c r="Z32">
        <f>(V32-CA32*(CF32+CG32)/1000)</f>
        <v>0</v>
      </c>
      <c r="AA32">
        <f>(-I32*44100)</f>
        <v>0</v>
      </c>
      <c r="AB32">
        <f>2*29.3*P32*0.92*(CH32-U32)</f>
        <v>0</v>
      </c>
      <c r="AC32">
        <f>2*0.95*5.67E-8*(((CH32+$B$7)+273)^4-(U32+273)^4)</f>
        <v>0</v>
      </c>
      <c r="AD32">
        <f>S32+AC32+AA32+AB32</f>
        <v>0</v>
      </c>
      <c r="AE32">
        <v>0</v>
      </c>
      <c r="AF32">
        <v>0</v>
      </c>
      <c r="AG32">
        <f>IF(AE32*$H$13&gt;=AI32,1.0,(AI32/(AI32-AE32*$H$13)))</f>
        <v>0</v>
      </c>
      <c r="AH32">
        <f>(AG32-1)*100</f>
        <v>0</v>
      </c>
      <c r="AI32">
        <f>MAX(0,($B$13+$C$13*CM32)/(1+$D$13*CM32)*CF32/(CH32+273)*$E$13)</f>
        <v>0</v>
      </c>
      <c r="AJ32" t="s">
        <v>297</v>
      </c>
      <c r="AK32">
        <v>0</v>
      </c>
      <c r="AL32">
        <v>0</v>
      </c>
      <c r="AM32">
        <f>AL32-AK32</f>
        <v>0</v>
      </c>
      <c r="AN32">
        <f>AM32/AL32</f>
        <v>0</v>
      </c>
      <c r="AO32">
        <v>0</v>
      </c>
      <c r="AP32" t="s">
        <v>297</v>
      </c>
      <c r="AQ32">
        <v>0</v>
      </c>
      <c r="AR32">
        <v>0</v>
      </c>
      <c r="AS32">
        <f>1-AQ32/AR32</f>
        <v>0</v>
      </c>
      <c r="AT32">
        <v>0.5</v>
      </c>
      <c r="AU32">
        <f>BQ32</f>
        <v>0</v>
      </c>
      <c r="AV32">
        <f>J32</f>
        <v>0</v>
      </c>
      <c r="AW32">
        <f>AS32*AT32*AU32</f>
        <v>0</v>
      </c>
      <c r="AX32">
        <f>BC32/AR32</f>
        <v>0</v>
      </c>
      <c r="AY32">
        <f>(AV32-AO32)/AU32</f>
        <v>0</v>
      </c>
      <c r="AZ32">
        <f>(AL32-AR32)/AR32</f>
        <v>0</v>
      </c>
      <c r="BA32" t="s">
        <v>297</v>
      </c>
      <c r="BB32">
        <v>0</v>
      </c>
      <c r="BC32">
        <f>AR32-BB32</f>
        <v>0</v>
      </c>
      <c r="BD32">
        <f>(AR32-AQ32)/(AR32-BB32)</f>
        <v>0</v>
      </c>
      <c r="BE32">
        <f>(AL32-AR32)/(AL32-BB32)</f>
        <v>0</v>
      </c>
      <c r="BF32">
        <f>(AR32-AQ32)/(AR32-AK32)</f>
        <v>0</v>
      </c>
      <c r="BG32">
        <f>(AL32-AR32)/(AL32-AK32)</f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f>$B$11*CN32+$C$11*CO32+$F$11*CP32*(1-CS32)</f>
        <v>0</v>
      </c>
      <c r="BQ32">
        <f>BP32*BR32</f>
        <v>0</v>
      </c>
      <c r="BR32">
        <f>($B$11*$D$9+$C$11*$D$9+$F$11*((DC32+CU32)/MAX(DC32+CU32+DD32, 0.1)*$I$9+DD32/MAX(DC32+CU32+DD32, 0.1)*$J$9))/($B$11+$C$11+$F$11)</f>
        <v>0</v>
      </c>
      <c r="BS32">
        <f>($B$11*$K$9+$C$11*$K$9+$F$11*((DC32+CU32)/MAX(DC32+CU32+DD32, 0.1)*$P$9+DD32/MAX(DC32+CU32+DD32, 0.1)*$Q$9))/($B$11+$C$11+$F$11)</f>
        <v>0</v>
      </c>
      <c r="BT32">
        <v>6</v>
      </c>
      <c r="BU32">
        <v>0.5</v>
      </c>
      <c r="BV32" t="s">
        <v>298</v>
      </c>
      <c r="BW32">
        <v>2</v>
      </c>
      <c r="BX32">
        <v>1620339466</v>
      </c>
      <c r="BY32">
        <v>405.100666666667</v>
      </c>
      <c r="BZ32">
        <v>420.026666666667</v>
      </c>
      <c r="CA32">
        <v>5.65180666666667</v>
      </c>
      <c r="CB32">
        <v>1.91326333333333</v>
      </c>
      <c r="CC32">
        <v>402.165666666667</v>
      </c>
      <c r="CD32">
        <v>5.67792333333333</v>
      </c>
      <c r="CE32">
        <v>599.971666666667</v>
      </c>
      <c r="CF32">
        <v>100.215666666667</v>
      </c>
      <c r="CG32">
        <v>0.100644333333333</v>
      </c>
      <c r="CH32">
        <v>18.9655333333333</v>
      </c>
      <c r="CI32">
        <v>18.2090333333333</v>
      </c>
      <c r="CJ32">
        <v>999.9</v>
      </c>
      <c r="CK32">
        <v>0</v>
      </c>
      <c r="CL32">
        <v>0</v>
      </c>
      <c r="CM32">
        <v>9955.41666666667</v>
      </c>
      <c r="CN32">
        <v>0</v>
      </c>
      <c r="CO32">
        <v>0.221023</v>
      </c>
      <c r="CP32">
        <v>883.008333333333</v>
      </c>
      <c r="CQ32">
        <v>0.955005</v>
      </c>
      <c r="CR32">
        <v>0.0449946</v>
      </c>
      <c r="CS32">
        <v>0</v>
      </c>
      <c r="CT32">
        <v>1181.28333333333</v>
      </c>
      <c r="CU32">
        <v>4.99999</v>
      </c>
      <c r="CV32">
        <v>10374.5333333333</v>
      </c>
      <c r="CW32">
        <v>7633.23666666667</v>
      </c>
      <c r="CX32">
        <v>37.875</v>
      </c>
      <c r="CY32">
        <v>41.187</v>
      </c>
      <c r="CZ32">
        <v>39.562</v>
      </c>
      <c r="DA32">
        <v>40.562</v>
      </c>
      <c r="DB32">
        <v>39.937</v>
      </c>
      <c r="DC32">
        <v>838.506666666667</v>
      </c>
      <c r="DD32">
        <v>39.51</v>
      </c>
      <c r="DE32">
        <v>0</v>
      </c>
      <c r="DF32">
        <v>1620339468.1</v>
      </c>
      <c r="DG32">
        <v>0</v>
      </c>
      <c r="DH32">
        <v>1182.9996</v>
      </c>
      <c r="DI32">
        <v>-16.2823077242263</v>
      </c>
      <c r="DJ32">
        <v>-139.246154076142</v>
      </c>
      <c r="DK32">
        <v>10389.172</v>
      </c>
      <c r="DL32">
        <v>15</v>
      </c>
      <c r="DM32">
        <v>1620339131</v>
      </c>
      <c r="DN32" t="s">
        <v>299</v>
      </c>
      <c r="DO32">
        <v>1620339116.5</v>
      </c>
      <c r="DP32">
        <v>1620339131</v>
      </c>
      <c r="DQ32">
        <v>60</v>
      </c>
      <c r="DR32">
        <v>0.345</v>
      </c>
      <c r="DS32">
        <v>-0.025</v>
      </c>
      <c r="DT32">
        <v>2.935</v>
      </c>
      <c r="DU32">
        <v>-0.026</v>
      </c>
      <c r="DV32">
        <v>420</v>
      </c>
      <c r="DW32">
        <v>1</v>
      </c>
      <c r="DX32">
        <v>0.12</v>
      </c>
      <c r="DY32">
        <v>0.02</v>
      </c>
      <c r="DZ32">
        <v>-14.8136170731707</v>
      </c>
      <c r="EA32">
        <v>-0.455993728222999</v>
      </c>
      <c r="EB32">
        <v>0.0695632153369799</v>
      </c>
      <c r="EC32">
        <v>1</v>
      </c>
      <c r="ED32">
        <v>1184.11176470588</v>
      </c>
      <c r="EE32">
        <v>-16.8071966946285</v>
      </c>
      <c r="EF32">
        <v>1.65709254700589</v>
      </c>
      <c r="EG32">
        <v>0</v>
      </c>
      <c r="EH32">
        <v>3.74249975609756</v>
      </c>
      <c r="EI32">
        <v>-0.0263945644599196</v>
      </c>
      <c r="EJ32">
        <v>0.00447814720387082</v>
      </c>
      <c r="EK32">
        <v>1</v>
      </c>
      <c r="EL32">
        <v>2</v>
      </c>
      <c r="EM32">
        <v>3</v>
      </c>
      <c r="EN32" t="s">
        <v>305</v>
      </c>
      <c r="EO32">
        <v>100</v>
      </c>
      <c r="EP32">
        <v>100</v>
      </c>
      <c r="EQ32">
        <v>2.935</v>
      </c>
      <c r="ER32">
        <v>-0.0261</v>
      </c>
      <c r="ES32">
        <v>2.93495238095244</v>
      </c>
      <c r="ET32">
        <v>0</v>
      </c>
      <c r="EU32">
        <v>0</v>
      </c>
      <c r="EV32">
        <v>0</v>
      </c>
      <c r="EW32">
        <v>-0.0261150999999999</v>
      </c>
      <c r="EX32">
        <v>0</v>
      </c>
      <c r="EY32">
        <v>0</v>
      </c>
      <c r="EZ32">
        <v>0</v>
      </c>
      <c r="FA32">
        <v>-1</v>
      </c>
      <c r="FB32">
        <v>-1</v>
      </c>
      <c r="FC32">
        <v>-1</v>
      </c>
      <c r="FD32">
        <v>-1</v>
      </c>
      <c r="FE32">
        <v>5.8</v>
      </c>
      <c r="FF32">
        <v>5.6</v>
      </c>
      <c r="FG32">
        <v>2</v>
      </c>
      <c r="FH32">
        <v>631.157</v>
      </c>
      <c r="FI32">
        <v>366.626</v>
      </c>
      <c r="FJ32">
        <v>17.937</v>
      </c>
      <c r="FK32">
        <v>25.2571</v>
      </c>
      <c r="FL32">
        <v>29.9996</v>
      </c>
      <c r="FM32">
        <v>25.3423</v>
      </c>
      <c r="FN32">
        <v>25.3758</v>
      </c>
      <c r="FO32">
        <v>20.5336</v>
      </c>
      <c r="FP32">
        <v>76.132</v>
      </c>
      <c r="FQ32">
        <v>0</v>
      </c>
      <c r="FR32">
        <v>18.01</v>
      </c>
      <c r="FS32">
        <v>420</v>
      </c>
      <c r="FT32">
        <v>2.07125</v>
      </c>
      <c r="FU32">
        <v>101.456</v>
      </c>
      <c r="FV32">
        <v>102.305</v>
      </c>
    </row>
    <row r="33" spans="1:178">
      <c r="A33">
        <v>17</v>
      </c>
      <c r="B33">
        <v>1620339482</v>
      </c>
      <c r="C33">
        <v>240</v>
      </c>
      <c r="D33" t="s">
        <v>334</v>
      </c>
      <c r="E33" t="s">
        <v>335</v>
      </c>
      <c r="H33">
        <v>1620339481</v>
      </c>
      <c r="I33">
        <f>CE33*AG33*(CA33-CB33)/(100*BT33*(1000-AG33*CA33))</f>
        <v>0</v>
      </c>
      <c r="J33">
        <f>CE33*AG33*(BZ33-BY33*(1000-AG33*CB33)/(1000-AG33*CA33))/(100*BT33)</f>
        <v>0</v>
      </c>
      <c r="K33">
        <f>BY33 - IF(AG33&gt;1, J33*BT33*100.0/(AI33*CM33), 0)</f>
        <v>0</v>
      </c>
      <c r="L33">
        <f>((R33-I33/2)*K33-J33)/(R33+I33/2)</f>
        <v>0</v>
      </c>
      <c r="M33">
        <f>L33*(CF33+CG33)/1000.0</f>
        <v>0</v>
      </c>
      <c r="N33">
        <f>(BY33 - IF(AG33&gt;1, J33*BT33*100.0/(AI33*CM33), 0))*(CF33+CG33)/1000.0</f>
        <v>0</v>
      </c>
      <c r="O33">
        <f>2.0/((1/Q33-1/P33)+SIGN(Q33)*SQRT((1/Q33-1/P33)*(1/Q33-1/P33) + 4*BU33/((BU33+1)*(BU33+1))*(2*1/Q33*1/P33-1/P33*1/P33)))</f>
        <v>0</v>
      </c>
      <c r="P33">
        <f>IF(LEFT(BV33,1)&lt;&gt;"0",IF(LEFT(BV33,1)="1",3.0,BW33),$D$5+$E$5*(CM33*CF33/($K$5*1000))+$F$5*(CM33*CF33/($K$5*1000))*MAX(MIN(BT33,$J$5),$I$5)*MAX(MIN(BT33,$J$5),$I$5)+$G$5*MAX(MIN(BT33,$J$5),$I$5)*(CM33*CF33/($K$5*1000))+$H$5*(CM33*CF33/($K$5*1000))*(CM33*CF33/($K$5*1000)))</f>
        <v>0</v>
      </c>
      <c r="Q33">
        <f>I33*(1000-(1000*0.61365*exp(17.502*U33/(240.97+U33))/(CF33+CG33)+CA33)/2)/(1000*0.61365*exp(17.502*U33/(240.97+U33))/(CF33+CG33)-CA33)</f>
        <v>0</v>
      </c>
      <c r="R33">
        <f>1/((BU33+1)/(O33/1.6)+1/(P33/1.37)) + BU33/((BU33+1)/(O33/1.6) + BU33/(P33/1.37))</f>
        <v>0</v>
      </c>
      <c r="S33">
        <f>(BQ33*BS33)</f>
        <v>0</v>
      </c>
      <c r="T33">
        <f>(CH33+(S33+2*0.95*5.67E-8*(((CH33+$B$7)+273)^4-(CH33+273)^4)-44100*I33)/(1.84*29.3*P33+8*0.95*5.67E-8*(CH33+273)^3))</f>
        <v>0</v>
      </c>
      <c r="U33">
        <f>($C$7*CI33+$D$7*CJ33+$E$7*T33)</f>
        <v>0</v>
      </c>
      <c r="V33">
        <f>0.61365*exp(17.502*U33/(240.97+U33))</f>
        <v>0</v>
      </c>
      <c r="W33">
        <f>(X33/Y33*100)</f>
        <v>0</v>
      </c>
      <c r="X33">
        <f>CA33*(CF33+CG33)/1000</f>
        <v>0</v>
      </c>
      <c r="Y33">
        <f>0.61365*exp(17.502*CH33/(240.97+CH33))</f>
        <v>0</v>
      </c>
      <c r="Z33">
        <f>(V33-CA33*(CF33+CG33)/1000)</f>
        <v>0</v>
      </c>
      <c r="AA33">
        <f>(-I33*44100)</f>
        <v>0</v>
      </c>
      <c r="AB33">
        <f>2*29.3*P33*0.92*(CH33-U33)</f>
        <v>0</v>
      </c>
      <c r="AC33">
        <f>2*0.95*5.67E-8*(((CH33+$B$7)+273)^4-(U33+273)^4)</f>
        <v>0</v>
      </c>
      <c r="AD33">
        <f>S33+AC33+AA33+AB33</f>
        <v>0</v>
      </c>
      <c r="AE33">
        <v>0</v>
      </c>
      <c r="AF33">
        <v>0</v>
      </c>
      <c r="AG33">
        <f>IF(AE33*$H$13&gt;=AI33,1.0,(AI33/(AI33-AE33*$H$13)))</f>
        <v>0</v>
      </c>
      <c r="AH33">
        <f>(AG33-1)*100</f>
        <v>0</v>
      </c>
      <c r="AI33">
        <f>MAX(0,($B$13+$C$13*CM33)/(1+$D$13*CM33)*CF33/(CH33+273)*$E$13)</f>
        <v>0</v>
      </c>
      <c r="AJ33" t="s">
        <v>297</v>
      </c>
      <c r="AK33">
        <v>0</v>
      </c>
      <c r="AL33">
        <v>0</v>
      </c>
      <c r="AM33">
        <f>AL33-AK33</f>
        <v>0</v>
      </c>
      <c r="AN33">
        <f>AM33/AL33</f>
        <v>0</v>
      </c>
      <c r="AO33">
        <v>0</v>
      </c>
      <c r="AP33" t="s">
        <v>297</v>
      </c>
      <c r="AQ33">
        <v>0</v>
      </c>
      <c r="AR33">
        <v>0</v>
      </c>
      <c r="AS33">
        <f>1-AQ33/AR33</f>
        <v>0</v>
      </c>
      <c r="AT33">
        <v>0.5</v>
      </c>
      <c r="AU33">
        <f>BQ33</f>
        <v>0</v>
      </c>
      <c r="AV33">
        <f>J33</f>
        <v>0</v>
      </c>
      <c r="AW33">
        <f>AS33*AT33*AU33</f>
        <v>0</v>
      </c>
      <c r="AX33">
        <f>BC33/AR33</f>
        <v>0</v>
      </c>
      <c r="AY33">
        <f>(AV33-AO33)/AU33</f>
        <v>0</v>
      </c>
      <c r="AZ33">
        <f>(AL33-AR33)/AR33</f>
        <v>0</v>
      </c>
      <c r="BA33" t="s">
        <v>297</v>
      </c>
      <c r="BB33">
        <v>0</v>
      </c>
      <c r="BC33">
        <f>AR33-BB33</f>
        <v>0</v>
      </c>
      <c r="BD33">
        <f>(AR33-AQ33)/(AR33-BB33)</f>
        <v>0</v>
      </c>
      <c r="BE33">
        <f>(AL33-AR33)/(AL33-BB33)</f>
        <v>0</v>
      </c>
      <c r="BF33">
        <f>(AR33-AQ33)/(AR33-AK33)</f>
        <v>0</v>
      </c>
      <c r="BG33">
        <f>(AL33-AR33)/(AL33-AK33)</f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f>$B$11*CN33+$C$11*CO33+$F$11*CP33*(1-CS33)</f>
        <v>0</v>
      </c>
      <c r="BQ33">
        <f>BP33*BR33</f>
        <v>0</v>
      </c>
      <c r="BR33">
        <f>($B$11*$D$9+$C$11*$D$9+$F$11*((DC33+CU33)/MAX(DC33+CU33+DD33, 0.1)*$I$9+DD33/MAX(DC33+CU33+DD33, 0.1)*$J$9))/($B$11+$C$11+$F$11)</f>
        <v>0</v>
      </c>
      <c r="BS33">
        <f>($B$11*$K$9+$C$11*$K$9+$F$11*((DC33+CU33)/MAX(DC33+CU33+DD33, 0.1)*$P$9+DD33/MAX(DC33+CU33+DD33, 0.1)*$Q$9))/($B$11+$C$11+$F$11)</f>
        <v>0</v>
      </c>
      <c r="BT33">
        <v>6</v>
      </c>
      <c r="BU33">
        <v>0.5</v>
      </c>
      <c r="BV33" t="s">
        <v>298</v>
      </c>
      <c r="BW33">
        <v>2</v>
      </c>
      <c r="BX33">
        <v>1620339481</v>
      </c>
      <c r="BY33">
        <v>404.937666666667</v>
      </c>
      <c r="BZ33">
        <v>419.977333333333</v>
      </c>
      <c r="CA33">
        <v>5.90464</v>
      </c>
      <c r="CB33">
        <v>2.18119666666667</v>
      </c>
      <c r="CC33">
        <v>402.002666666667</v>
      </c>
      <c r="CD33">
        <v>5.93076</v>
      </c>
      <c r="CE33">
        <v>600.082333333333</v>
      </c>
      <c r="CF33">
        <v>100.217333333333</v>
      </c>
      <c r="CG33">
        <v>0.0997522333333333</v>
      </c>
      <c r="CH33">
        <v>19.1950666666667</v>
      </c>
      <c r="CI33">
        <v>18.4031333333333</v>
      </c>
      <c r="CJ33">
        <v>999.9</v>
      </c>
      <c r="CK33">
        <v>0</v>
      </c>
      <c r="CL33">
        <v>0</v>
      </c>
      <c r="CM33">
        <v>10043.7333333333</v>
      </c>
      <c r="CN33">
        <v>0</v>
      </c>
      <c r="CO33">
        <v>0.221023</v>
      </c>
      <c r="CP33">
        <v>883.004333333333</v>
      </c>
      <c r="CQ33">
        <v>0.955005</v>
      </c>
      <c r="CR33">
        <v>0.0449946</v>
      </c>
      <c r="CS33">
        <v>0</v>
      </c>
      <c r="CT33">
        <v>1176.85</v>
      </c>
      <c r="CU33">
        <v>4.99999</v>
      </c>
      <c r="CV33">
        <v>10340.0333333333</v>
      </c>
      <c r="CW33">
        <v>7633.2</v>
      </c>
      <c r="CX33">
        <v>37.937</v>
      </c>
      <c r="CY33">
        <v>41.229</v>
      </c>
      <c r="CZ33">
        <v>39.625</v>
      </c>
      <c r="DA33">
        <v>40.562</v>
      </c>
      <c r="DB33">
        <v>40</v>
      </c>
      <c r="DC33">
        <v>838.5</v>
      </c>
      <c r="DD33">
        <v>39.51</v>
      </c>
      <c r="DE33">
        <v>0</v>
      </c>
      <c r="DF33">
        <v>1620339483.1</v>
      </c>
      <c r="DG33">
        <v>0</v>
      </c>
      <c r="DH33">
        <v>1178.90730769231</v>
      </c>
      <c r="DI33">
        <v>-16.1801709455833</v>
      </c>
      <c r="DJ33">
        <v>-135.832478635281</v>
      </c>
      <c r="DK33">
        <v>10354.8423076923</v>
      </c>
      <c r="DL33">
        <v>15</v>
      </c>
      <c r="DM33">
        <v>1620339131</v>
      </c>
      <c r="DN33" t="s">
        <v>299</v>
      </c>
      <c r="DO33">
        <v>1620339116.5</v>
      </c>
      <c r="DP33">
        <v>1620339131</v>
      </c>
      <c r="DQ33">
        <v>60</v>
      </c>
      <c r="DR33">
        <v>0.345</v>
      </c>
      <c r="DS33">
        <v>-0.025</v>
      </c>
      <c r="DT33">
        <v>2.935</v>
      </c>
      <c r="DU33">
        <v>-0.026</v>
      </c>
      <c r="DV33">
        <v>420</v>
      </c>
      <c r="DW33">
        <v>1</v>
      </c>
      <c r="DX33">
        <v>0.12</v>
      </c>
      <c r="DY33">
        <v>0.02</v>
      </c>
      <c r="DZ33">
        <v>-14.9561097560976</v>
      </c>
      <c r="EA33">
        <v>-0.620042508710792</v>
      </c>
      <c r="EB33">
        <v>0.0654239226958772</v>
      </c>
      <c r="EC33">
        <v>0</v>
      </c>
      <c r="ED33">
        <v>1179.82371428571</v>
      </c>
      <c r="EE33">
        <v>-16.8496845584332</v>
      </c>
      <c r="EF33">
        <v>1.70766521595889</v>
      </c>
      <c r="EG33">
        <v>0</v>
      </c>
      <c r="EH33">
        <v>3.73402585365854</v>
      </c>
      <c r="EI33">
        <v>-0.0508396515679419</v>
      </c>
      <c r="EJ33">
        <v>0.00579124274780035</v>
      </c>
      <c r="EK33">
        <v>1</v>
      </c>
      <c r="EL33">
        <v>1</v>
      </c>
      <c r="EM33">
        <v>3</v>
      </c>
      <c r="EN33" t="s">
        <v>310</v>
      </c>
      <c r="EO33">
        <v>100</v>
      </c>
      <c r="EP33">
        <v>100</v>
      </c>
      <c r="EQ33">
        <v>2.935</v>
      </c>
      <c r="ER33">
        <v>-0.0261</v>
      </c>
      <c r="ES33">
        <v>2.93495238095244</v>
      </c>
      <c r="ET33">
        <v>0</v>
      </c>
      <c r="EU33">
        <v>0</v>
      </c>
      <c r="EV33">
        <v>0</v>
      </c>
      <c r="EW33">
        <v>-0.0261150999999999</v>
      </c>
      <c r="EX33">
        <v>0</v>
      </c>
      <c r="EY33">
        <v>0</v>
      </c>
      <c r="EZ33">
        <v>0</v>
      </c>
      <c r="FA33">
        <v>-1</v>
      </c>
      <c r="FB33">
        <v>-1</v>
      </c>
      <c r="FC33">
        <v>-1</v>
      </c>
      <c r="FD33">
        <v>-1</v>
      </c>
      <c r="FE33">
        <v>6.1</v>
      </c>
      <c r="FF33">
        <v>5.8</v>
      </c>
      <c r="FG33">
        <v>2</v>
      </c>
      <c r="FH33">
        <v>631.551</v>
      </c>
      <c r="FI33">
        <v>366.674</v>
      </c>
      <c r="FJ33">
        <v>18.4425</v>
      </c>
      <c r="FK33">
        <v>25.2412</v>
      </c>
      <c r="FL33">
        <v>29.9996</v>
      </c>
      <c r="FM33">
        <v>25.3343</v>
      </c>
      <c r="FN33">
        <v>25.3693</v>
      </c>
      <c r="FO33">
        <v>20.5365</v>
      </c>
      <c r="FP33">
        <v>73.8372</v>
      </c>
      <c r="FQ33">
        <v>0</v>
      </c>
      <c r="FR33">
        <v>18.54</v>
      </c>
      <c r="FS33">
        <v>420</v>
      </c>
      <c r="FT33">
        <v>2.37386</v>
      </c>
      <c r="FU33">
        <v>101.457</v>
      </c>
      <c r="FV33">
        <v>102.307</v>
      </c>
    </row>
    <row r="34" spans="1:178">
      <c r="A34">
        <v>18</v>
      </c>
      <c r="B34">
        <v>1620339497</v>
      </c>
      <c r="C34">
        <v>255</v>
      </c>
      <c r="D34" t="s">
        <v>336</v>
      </c>
      <c r="E34" t="s">
        <v>337</v>
      </c>
      <c r="H34">
        <v>1620339496</v>
      </c>
      <c r="I34">
        <f>CE34*AG34*(CA34-CB34)/(100*BT34*(1000-AG34*CA34))</f>
        <v>0</v>
      </c>
      <c r="J34">
        <f>CE34*AG34*(BZ34-BY34*(1000-AG34*CB34)/(1000-AG34*CA34))/(100*BT34)</f>
        <v>0</v>
      </c>
      <c r="K34">
        <f>BY34 - IF(AG34&gt;1, J34*BT34*100.0/(AI34*CM34), 0)</f>
        <v>0</v>
      </c>
      <c r="L34">
        <f>((R34-I34/2)*K34-J34)/(R34+I34/2)</f>
        <v>0</v>
      </c>
      <c r="M34">
        <f>L34*(CF34+CG34)/1000.0</f>
        <v>0</v>
      </c>
      <c r="N34">
        <f>(BY34 - IF(AG34&gt;1, J34*BT34*100.0/(AI34*CM34), 0))*(CF34+CG34)/1000.0</f>
        <v>0</v>
      </c>
      <c r="O34">
        <f>2.0/((1/Q34-1/P34)+SIGN(Q34)*SQRT((1/Q34-1/P34)*(1/Q34-1/P34) + 4*BU34/((BU34+1)*(BU34+1))*(2*1/Q34*1/P34-1/P34*1/P34)))</f>
        <v>0</v>
      </c>
      <c r="P34">
        <f>IF(LEFT(BV34,1)&lt;&gt;"0",IF(LEFT(BV34,1)="1",3.0,BW34),$D$5+$E$5*(CM34*CF34/($K$5*1000))+$F$5*(CM34*CF34/($K$5*1000))*MAX(MIN(BT34,$J$5),$I$5)*MAX(MIN(BT34,$J$5),$I$5)+$G$5*MAX(MIN(BT34,$J$5),$I$5)*(CM34*CF34/($K$5*1000))+$H$5*(CM34*CF34/($K$5*1000))*(CM34*CF34/($K$5*1000)))</f>
        <v>0</v>
      </c>
      <c r="Q34">
        <f>I34*(1000-(1000*0.61365*exp(17.502*U34/(240.97+U34))/(CF34+CG34)+CA34)/2)/(1000*0.61365*exp(17.502*U34/(240.97+U34))/(CF34+CG34)-CA34)</f>
        <v>0</v>
      </c>
      <c r="R34">
        <f>1/((BU34+1)/(O34/1.6)+1/(P34/1.37)) + BU34/((BU34+1)/(O34/1.6) + BU34/(P34/1.37))</f>
        <v>0</v>
      </c>
      <c r="S34">
        <f>(BQ34*BS34)</f>
        <v>0</v>
      </c>
      <c r="T34">
        <f>(CH34+(S34+2*0.95*5.67E-8*(((CH34+$B$7)+273)^4-(CH34+273)^4)-44100*I34)/(1.84*29.3*P34+8*0.95*5.67E-8*(CH34+273)^3))</f>
        <v>0</v>
      </c>
      <c r="U34">
        <f>($C$7*CI34+$D$7*CJ34+$E$7*T34)</f>
        <v>0</v>
      </c>
      <c r="V34">
        <f>0.61365*exp(17.502*U34/(240.97+U34))</f>
        <v>0</v>
      </c>
      <c r="W34">
        <f>(X34/Y34*100)</f>
        <v>0</v>
      </c>
      <c r="X34">
        <f>CA34*(CF34+CG34)/1000</f>
        <v>0</v>
      </c>
      <c r="Y34">
        <f>0.61365*exp(17.502*CH34/(240.97+CH34))</f>
        <v>0</v>
      </c>
      <c r="Z34">
        <f>(V34-CA34*(CF34+CG34)/1000)</f>
        <v>0</v>
      </c>
      <c r="AA34">
        <f>(-I34*44100)</f>
        <v>0</v>
      </c>
      <c r="AB34">
        <f>2*29.3*P34*0.92*(CH34-U34)</f>
        <v>0</v>
      </c>
      <c r="AC34">
        <f>2*0.95*5.67E-8*(((CH34+$B$7)+273)^4-(U34+273)^4)</f>
        <v>0</v>
      </c>
      <c r="AD34">
        <f>S34+AC34+AA34+AB34</f>
        <v>0</v>
      </c>
      <c r="AE34">
        <v>0</v>
      </c>
      <c r="AF34">
        <v>0</v>
      </c>
      <c r="AG34">
        <f>IF(AE34*$H$13&gt;=AI34,1.0,(AI34/(AI34-AE34*$H$13)))</f>
        <v>0</v>
      </c>
      <c r="AH34">
        <f>(AG34-1)*100</f>
        <v>0</v>
      </c>
      <c r="AI34">
        <f>MAX(0,($B$13+$C$13*CM34)/(1+$D$13*CM34)*CF34/(CH34+273)*$E$13)</f>
        <v>0</v>
      </c>
      <c r="AJ34" t="s">
        <v>297</v>
      </c>
      <c r="AK34">
        <v>0</v>
      </c>
      <c r="AL34">
        <v>0</v>
      </c>
      <c r="AM34">
        <f>AL34-AK34</f>
        <v>0</v>
      </c>
      <c r="AN34">
        <f>AM34/AL34</f>
        <v>0</v>
      </c>
      <c r="AO34">
        <v>0</v>
      </c>
      <c r="AP34" t="s">
        <v>297</v>
      </c>
      <c r="AQ34">
        <v>0</v>
      </c>
      <c r="AR34">
        <v>0</v>
      </c>
      <c r="AS34">
        <f>1-AQ34/AR34</f>
        <v>0</v>
      </c>
      <c r="AT34">
        <v>0.5</v>
      </c>
      <c r="AU34">
        <f>BQ34</f>
        <v>0</v>
      </c>
      <c r="AV34">
        <f>J34</f>
        <v>0</v>
      </c>
      <c r="AW34">
        <f>AS34*AT34*AU34</f>
        <v>0</v>
      </c>
      <c r="AX34">
        <f>BC34/AR34</f>
        <v>0</v>
      </c>
      <c r="AY34">
        <f>(AV34-AO34)/AU34</f>
        <v>0</v>
      </c>
      <c r="AZ34">
        <f>(AL34-AR34)/AR34</f>
        <v>0</v>
      </c>
      <c r="BA34" t="s">
        <v>297</v>
      </c>
      <c r="BB34">
        <v>0</v>
      </c>
      <c r="BC34">
        <f>AR34-BB34</f>
        <v>0</v>
      </c>
      <c r="BD34">
        <f>(AR34-AQ34)/(AR34-BB34)</f>
        <v>0</v>
      </c>
      <c r="BE34">
        <f>(AL34-AR34)/(AL34-BB34)</f>
        <v>0</v>
      </c>
      <c r="BF34">
        <f>(AR34-AQ34)/(AR34-AK34)</f>
        <v>0</v>
      </c>
      <c r="BG34">
        <f>(AL34-AR34)/(AL34-AK34)</f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f>$B$11*CN34+$C$11*CO34+$F$11*CP34*(1-CS34)</f>
        <v>0</v>
      </c>
      <c r="BQ34">
        <f>BP34*BR34</f>
        <v>0</v>
      </c>
      <c r="BR34">
        <f>($B$11*$D$9+$C$11*$D$9+$F$11*((DC34+CU34)/MAX(DC34+CU34+DD34, 0.1)*$I$9+DD34/MAX(DC34+CU34+DD34, 0.1)*$J$9))/($B$11+$C$11+$F$11)</f>
        <v>0</v>
      </c>
      <c r="BS34">
        <f>($B$11*$K$9+$C$11*$K$9+$F$11*((DC34+CU34)/MAX(DC34+CU34+DD34, 0.1)*$P$9+DD34/MAX(DC34+CU34+DD34, 0.1)*$Q$9))/($B$11+$C$11+$F$11)</f>
        <v>0</v>
      </c>
      <c r="BT34">
        <v>6</v>
      </c>
      <c r="BU34">
        <v>0.5</v>
      </c>
      <c r="BV34" t="s">
        <v>298</v>
      </c>
      <c r="BW34">
        <v>2</v>
      </c>
      <c r="BX34">
        <v>1620339496</v>
      </c>
      <c r="BY34">
        <v>404.789333333333</v>
      </c>
      <c r="BZ34">
        <v>419.930333333333</v>
      </c>
      <c r="CA34">
        <v>6.16434333333333</v>
      </c>
      <c r="CB34">
        <v>2.45943</v>
      </c>
      <c r="CC34">
        <v>401.854333333333</v>
      </c>
      <c r="CD34">
        <v>6.19046</v>
      </c>
      <c r="CE34">
        <v>599.971666666667</v>
      </c>
      <c r="CF34">
        <v>100.217333333333</v>
      </c>
      <c r="CG34">
        <v>0.0999484666666667</v>
      </c>
      <c r="CH34">
        <v>19.4335</v>
      </c>
      <c r="CI34">
        <v>18.6319333333333</v>
      </c>
      <c r="CJ34">
        <v>999.9</v>
      </c>
      <c r="CK34">
        <v>0</v>
      </c>
      <c r="CL34">
        <v>0</v>
      </c>
      <c r="CM34">
        <v>10001.8733333333</v>
      </c>
      <c r="CN34">
        <v>0</v>
      </c>
      <c r="CO34">
        <v>0.221023</v>
      </c>
      <c r="CP34">
        <v>882.993666666667</v>
      </c>
      <c r="CQ34">
        <v>0.955005</v>
      </c>
      <c r="CR34">
        <v>0.0449946</v>
      </c>
      <c r="CS34">
        <v>0</v>
      </c>
      <c r="CT34">
        <v>1173.02</v>
      </c>
      <c r="CU34">
        <v>4.99999</v>
      </c>
      <c r="CV34">
        <v>10305.5</v>
      </c>
      <c r="CW34">
        <v>7633.10666666667</v>
      </c>
      <c r="CX34">
        <v>37.958</v>
      </c>
      <c r="CY34">
        <v>41.25</v>
      </c>
      <c r="CZ34">
        <v>39.625</v>
      </c>
      <c r="DA34">
        <v>40.625</v>
      </c>
      <c r="DB34">
        <v>40.062</v>
      </c>
      <c r="DC34">
        <v>838.49</v>
      </c>
      <c r="DD34">
        <v>39.5</v>
      </c>
      <c r="DE34">
        <v>0</v>
      </c>
      <c r="DF34">
        <v>1620339498.1</v>
      </c>
      <c r="DG34">
        <v>0</v>
      </c>
      <c r="DH34">
        <v>1174.6996</v>
      </c>
      <c r="DI34">
        <v>-15.6761538713922</v>
      </c>
      <c r="DJ34">
        <v>-139.59230790077</v>
      </c>
      <c r="DK34">
        <v>10320.036</v>
      </c>
      <c r="DL34">
        <v>15</v>
      </c>
      <c r="DM34">
        <v>1620339131</v>
      </c>
      <c r="DN34" t="s">
        <v>299</v>
      </c>
      <c r="DO34">
        <v>1620339116.5</v>
      </c>
      <c r="DP34">
        <v>1620339131</v>
      </c>
      <c r="DQ34">
        <v>60</v>
      </c>
      <c r="DR34">
        <v>0.345</v>
      </c>
      <c r="DS34">
        <v>-0.025</v>
      </c>
      <c r="DT34">
        <v>2.935</v>
      </c>
      <c r="DU34">
        <v>-0.026</v>
      </c>
      <c r="DV34">
        <v>420</v>
      </c>
      <c r="DW34">
        <v>1</v>
      </c>
      <c r="DX34">
        <v>0.12</v>
      </c>
      <c r="DY34">
        <v>0.02</v>
      </c>
      <c r="DZ34">
        <v>-15.0866951219512</v>
      </c>
      <c r="EA34">
        <v>-0.450137979094038</v>
      </c>
      <c r="EB34">
        <v>0.0564282490715228</v>
      </c>
      <c r="EC34">
        <v>1</v>
      </c>
      <c r="ED34">
        <v>1175.77823529412</v>
      </c>
      <c r="EE34">
        <v>-16.7090355897405</v>
      </c>
      <c r="EF34">
        <v>1.63536552954527</v>
      </c>
      <c r="EG34">
        <v>0</v>
      </c>
      <c r="EH34">
        <v>3.71941975609756</v>
      </c>
      <c r="EI34">
        <v>-0.066928850174221</v>
      </c>
      <c r="EJ34">
        <v>0.00712482588158831</v>
      </c>
      <c r="EK34">
        <v>1</v>
      </c>
      <c r="EL34">
        <v>2</v>
      </c>
      <c r="EM34">
        <v>3</v>
      </c>
      <c r="EN34" t="s">
        <v>305</v>
      </c>
      <c r="EO34">
        <v>100</v>
      </c>
      <c r="EP34">
        <v>100</v>
      </c>
      <c r="EQ34">
        <v>2.935</v>
      </c>
      <c r="ER34">
        <v>-0.0261</v>
      </c>
      <c r="ES34">
        <v>2.93495238095244</v>
      </c>
      <c r="ET34">
        <v>0</v>
      </c>
      <c r="EU34">
        <v>0</v>
      </c>
      <c r="EV34">
        <v>0</v>
      </c>
      <c r="EW34">
        <v>-0.0261150999999999</v>
      </c>
      <c r="EX34">
        <v>0</v>
      </c>
      <c r="EY34">
        <v>0</v>
      </c>
      <c r="EZ34">
        <v>0</v>
      </c>
      <c r="FA34">
        <v>-1</v>
      </c>
      <c r="FB34">
        <v>-1</v>
      </c>
      <c r="FC34">
        <v>-1</v>
      </c>
      <c r="FD34">
        <v>-1</v>
      </c>
      <c r="FE34">
        <v>6.3</v>
      </c>
      <c r="FF34">
        <v>6.1</v>
      </c>
      <c r="FG34">
        <v>2</v>
      </c>
      <c r="FH34">
        <v>631.527</v>
      </c>
      <c r="FI34">
        <v>367.093</v>
      </c>
      <c r="FJ34">
        <v>18.9437</v>
      </c>
      <c r="FK34">
        <v>25.2253</v>
      </c>
      <c r="FL34">
        <v>29.9997</v>
      </c>
      <c r="FM34">
        <v>25.3258</v>
      </c>
      <c r="FN34">
        <v>25.3619</v>
      </c>
      <c r="FO34">
        <v>20.538</v>
      </c>
      <c r="FP34">
        <v>71.5</v>
      </c>
      <c r="FQ34">
        <v>0</v>
      </c>
      <c r="FR34">
        <v>19.01</v>
      </c>
      <c r="FS34">
        <v>420</v>
      </c>
      <c r="FT34">
        <v>2.64436</v>
      </c>
      <c r="FU34">
        <v>101.46</v>
      </c>
      <c r="FV34">
        <v>102.306</v>
      </c>
    </row>
    <row r="35" spans="1:178">
      <c r="A35">
        <v>19</v>
      </c>
      <c r="B35">
        <v>1620339512</v>
      </c>
      <c r="C35">
        <v>270</v>
      </c>
      <c r="D35" t="s">
        <v>338</v>
      </c>
      <c r="E35" t="s">
        <v>339</v>
      </c>
      <c r="H35">
        <v>1620339511</v>
      </c>
      <c r="I35">
        <f>CE35*AG35*(CA35-CB35)/(100*BT35*(1000-AG35*CA35))</f>
        <v>0</v>
      </c>
      <c r="J35">
        <f>CE35*AG35*(BZ35-BY35*(1000-AG35*CB35)/(1000-AG35*CA35))/(100*BT35)</f>
        <v>0</v>
      </c>
      <c r="K35">
        <f>BY35 - IF(AG35&gt;1, J35*BT35*100.0/(AI35*CM35), 0)</f>
        <v>0</v>
      </c>
      <c r="L35">
        <f>((R35-I35/2)*K35-J35)/(R35+I35/2)</f>
        <v>0</v>
      </c>
      <c r="M35">
        <f>L35*(CF35+CG35)/1000.0</f>
        <v>0</v>
      </c>
      <c r="N35">
        <f>(BY35 - IF(AG35&gt;1, J35*BT35*100.0/(AI35*CM35), 0))*(CF35+CG35)/1000.0</f>
        <v>0</v>
      </c>
      <c r="O35">
        <f>2.0/((1/Q35-1/P35)+SIGN(Q35)*SQRT((1/Q35-1/P35)*(1/Q35-1/P35) + 4*BU35/((BU35+1)*(BU35+1))*(2*1/Q35*1/P35-1/P35*1/P35)))</f>
        <v>0</v>
      </c>
      <c r="P35">
        <f>IF(LEFT(BV35,1)&lt;&gt;"0",IF(LEFT(BV35,1)="1",3.0,BW35),$D$5+$E$5*(CM35*CF35/($K$5*1000))+$F$5*(CM35*CF35/($K$5*1000))*MAX(MIN(BT35,$J$5),$I$5)*MAX(MIN(BT35,$J$5),$I$5)+$G$5*MAX(MIN(BT35,$J$5),$I$5)*(CM35*CF35/($K$5*1000))+$H$5*(CM35*CF35/($K$5*1000))*(CM35*CF35/($K$5*1000)))</f>
        <v>0</v>
      </c>
      <c r="Q35">
        <f>I35*(1000-(1000*0.61365*exp(17.502*U35/(240.97+U35))/(CF35+CG35)+CA35)/2)/(1000*0.61365*exp(17.502*U35/(240.97+U35))/(CF35+CG35)-CA35)</f>
        <v>0</v>
      </c>
      <c r="R35">
        <f>1/((BU35+1)/(O35/1.6)+1/(P35/1.37)) + BU35/((BU35+1)/(O35/1.6) + BU35/(P35/1.37))</f>
        <v>0</v>
      </c>
      <c r="S35">
        <f>(BQ35*BS35)</f>
        <v>0</v>
      </c>
      <c r="T35">
        <f>(CH35+(S35+2*0.95*5.67E-8*(((CH35+$B$7)+273)^4-(CH35+273)^4)-44100*I35)/(1.84*29.3*P35+8*0.95*5.67E-8*(CH35+273)^3))</f>
        <v>0</v>
      </c>
      <c r="U35">
        <f>($C$7*CI35+$D$7*CJ35+$E$7*T35)</f>
        <v>0</v>
      </c>
      <c r="V35">
        <f>0.61365*exp(17.502*U35/(240.97+U35))</f>
        <v>0</v>
      </c>
      <c r="W35">
        <f>(X35/Y35*100)</f>
        <v>0</v>
      </c>
      <c r="X35">
        <f>CA35*(CF35+CG35)/1000</f>
        <v>0</v>
      </c>
      <c r="Y35">
        <f>0.61365*exp(17.502*CH35/(240.97+CH35))</f>
        <v>0</v>
      </c>
      <c r="Z35">
        <f>(V35-CA35*(CF35+CG35)/1000)</f>
        <v>0</v>
      </c>
      <c r="AA35">
        <f>(-I35*44100)</f>
        <v>0</v>
      </c>
      <c r="AB35">
        <f>2*29.3*P35*0.92*(CH35-U35)</f>
        <v>0</v>
      </c>
      <c r="AC35">
        <f>2*0.95*5.67E-8*(((CH35+$B$7)+273)^4-(U35+273)^4)</f>
        <v>0</v>
      </c>
      <c r="AD35">
        <f>S35+AC35+AA35+AB35</f>
        <v>0</v>
      </c>
      <c r="AE35">
        <v>0</v>
      </c>
      <c r="AF35">
        <v>0</v>
      </c>
      <c r="AG35">
        <f>IF(AE35*$H$13&gt;=AI35,1.0,(AI35/(AI35-AE35*$H$13)))</f>
        <v>0</v>
      </c>
      <c r="AH35">
        <f>(AG35-1)*100</f>
        <v>0</v>
      </c>
      <c r="AI35">
        <f>MAX(0,($B$13+$C$13*CM35)/(1+$D$13*CM35)*CF35/(CH35+273)*$E$13)</f>
        <v>0</v>
      </c>
      <c r="AJ35" t="s">
        <v>297</v>
      </c>
      <c r="AK35">
        <v>0</v>
      </c>
      <c r="AL35">
        <v>0</v>
      </c>
      <c r="AM35">
        <f>AL35-AK35</f>
        <v>0</v>
      </c>
      <c r="AN35">
        <f>AM35/AL35</f>
        <v>0</v>
      </c>
      <c r="AO35">
        <v>0</v>
      </c>
      <c r="AP35" t="s">
        <v>297</v>
      </c>
      <c r="AQ35">
        <v>0</v>
      </c>
      <c r="AR35">
        <v>0</v>
      </c>
      <c r="AS35">
        <f>1-AQ35/AR35</f>
        <v>0</v>
      </c>
      <c r="AT35">
        <v>0.5</v>
      </c>
      <c r="AU35">
        <f>BQ35</f>
        <v>0</v>
      </c>
      <c r="AV35">
        <f>J35</f>
        <v>0</v>
      </c>
      <c r="AW35">
        <f>AS35*AT35*AU35</f>
        <v>0</v>
      </c>
      <c r="AX35">
        <f>BC35/AR35</f>
        <v>0</v>
      </c>
      <c r="AY35">
        <f>(AV35-AO35)/AU35</f>
        <v>0</v>
      </c>
      <c r="AZ35">
        <f>(AL35-AR35)/AR35</f>
        <v>0</v>
      </c>
      <c r="BA35" t="s">
        <v>297</v>
      </c>
      <c r="BB35">
        <v>0</v>
      </c>
      <c r="BC35">
        <f>AR35-BB35</f>
        <v>0</v>
      </c>
      <c r="BD35">
        <f>(AR35-AQ35)/(AR35-BB35)</f>
        <v>0</v>
      </c>
      <c r="BE35">
        <f>(AL35-AR35)/(AL35-BB35)</f>
        <v>0</v>
      </c>
      <c r="BF35">
        <f>(AR35-AQ35)/(AR35-AK35)</f>
        <v>0</v>
      </c>
      <c r="BG35">
        <f>(AL35-AR35)/(AL35-AK35)</f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f>$B$11*CN35+$C$11*CO35+$F$11*CP35*(1-CS35)</f>
        <v>0</v>
      </c>
      <c r="BQ35">
        <f>BP35*BR35</f>
        <v>0</v>
      </c>
      <c r="BR35">
        <f>($B$11*$D$9+$C$11*$D$9+$F$11*((DC35+CU35)/MAX(DC35+CU35+DD35, 0.1)*$I$9+DD35/MAX(DC35+CU35+DD35, 0.1)*$J$9))/($B$11+$C$11+$F$11)</f>
        <v>0</v>
      </c>
      <c r="BS35">
        <f>($B$11*$K$9+$C$11*$K$9+$F$11*((DC35+CU35)/MAX(DC35+CU35+DD35, 0.1)*$P$9+DD35/MAX(DC35+CU35+DD35, 0.1)*$Q$9))/($B$11+$C$11+$F$11)</f>
        <v>0</v>
      </c>
      <c r="BT35">
        <v>6</v>
      </c>
      <c r="BU35">
        <v>0.5</v>
      </c>
      <c r="BV35" t="s">
        <v>298</v>
      </c>
      <c r="BW35">
        <v>2</v>
      </c>
      <c r="BX35">
        <v>1620339511</v>
      </c>
      <c r="BY35">
        <v>404.603</v>
      </c>
      <c r="BZ35">
        <v>419.947</v>
      </c>
      <c r="CA35">
        <v>6.45027333333333</v>
      </c>
      <c r="CB35">
        <v>2.77286</v>
      </c>
      <c r="CC35">
        <v>401.668</v>
      </c>
      <c r="CD35">
        <v>6.47638666666667</v>
      </c>
      <c r="CE35">
        <v>600.073666666667</v>
      </c>
      <c r="CF35">
        <v>100.218666666667</v>
      </c>
      <c r="CG35">
        <v>0.100211333333333</v>
      </c>
      <c r="CH35">
        <v>19.6818666666667</v>
      </c>
      <c r="CI35">
        <v>18.8505</v>
      </c>
      <c r="CJ35">
        <v>999.9</v>
      </c>
      <c r="CK35">
        <v>0</v>
      </c>
      <c r="CL35">
        <v>0</v>
      </c>
      <c r="CM35">
        <v>10003.34</v>
      </c>
      <c r="CN35">
        <v>0</v>
      </c>
      <c r="CO35">
        <v>0.221023</v>
      </c>
      <c r="CP35">
        <v>882.988</v>
      </c>
      <c r="CQ35">
        <v>0.955005</v>
      </c>
      <c r="CR35">
        <v>0.0449946</v>
      </c>
      <c r="CS35">
        <v>0</v>
      </c>
      <c r="CT35">
        <v>1168.73333333333</v>
      </c>
      <c r="CU35">
        <v>4.99999</v>
      </c>
      <c r="CV35">
        <v>10271.2666666667</v>
      </c>
      <c r="CW35">
        <v>7633.06</v>
      </c>
      <c r="CX35">
        <v>38</v>
      </c>
      <c r="CY35">
        <v>41.25</v>
      </c>
      <c r="CZ35">
        <v>39.6456666666667</v>
      </c>
      <c r="DA35">
        <v>40.625</v>
      </c>
      <c r="DB35">
        <v>40.062</v>
      </c>
      <c r="DC35">
        <v>838.48</v>
      </c>
      <c r="DD35">
        <v>39.5</v>
      </c>
      <c r="DE35">
        <v>0</v>
      </c>
      <c r="DF35">
        <v>1620339513.1</v>
      </c>
      <c r="DG35">
        <v>0</v>
      </c>
      <c r="DH35">
        <v>1170.69115384615</v>
      </c>
      <c r="DI35">
        <v>-16.9911111117546</v>
      </c>
      <c r="DJ35">
        <v>-132.516239307145</v>
      </c>
      <c r="DK35">
        <v>10286.3884615385</v>
      </c>
      <c r="DL35">
        <v>15</v>
      </c>
      <c r="DM35">
        <v>1620339131</v>
      </c>
      <c r="DN35" t="s">
        <v>299</v>
      </c>
      <c r="DO35">
        <v>1620339116.5</v>
      </c>
      <c r="DP35">
        <v>1620339131</v>
      </c>
      <c r="DQ35">
        <v>60</v>
      </c>
      <c r="DR35">
        <v>0.345</v>
      </c>
      <c r="DS35">
        <v>-0.025</v>
      </c>
      <c r="DT35">
        <v>2.935</v>
      </c>
      <c r="DU35">
        <v>-0.026</v>
      </c>
      <c r="DV35">
        <v>420</v>
      </c>
      <c r="DW35">
        <v>1</v>
      </c>
      <c r="DX35">
        <v>0.12</v>
      </c>
      <c r="DY35">
        <v>0.02</v>
      </c>
      <c r="DZ35">
        <v>-15.2293365853659</v>
      </c>
      <c r="EA35">
        <v>-0.358001393728256</v>
      </c>
      <c r="EB35">
        <v>0.0614000506716942</v>
      </c>
      <c r="EC35">
        <v>1</v>
      </c>
      <c r="ED35">
        <v>1171.69088235294</v>
      </c>
      <c r="EE35">
        <v>-16.8845716283835</v>
      </c>
      <c r="EF35">
        <v>1.66866866207952</v>
      </c>
      <c r="EG35">
        <v>0</v>
      </c>
      <c r="EH35">
        <v>3.69570195121951</v>
      </c>
      <c r="EI35">
        <v>-0.126131498257844</v>
      </c>
      <c r="EJ35">
        <v>0.0129723392815885</v>
      </c>
      <c r="EK35">
        <v>0</v>
      </c>
      <c r="EL35">
        <v>1</v>
      </c>
      <c r="EM35">
        <v>3</v>
      </c>
      <c r="EN35" t="s">
        <v>310</v>
      </c>
      <c r="EO35">
        <v>100</v>
      </c>
      <c r="EP35">
        <v>100</v>
      </c>
      <c r="EQ35">
        <v>2.935</v>
      </c>
      <c r="ER35">
        <v>-0.0261</v>
      </c>
      <c r="ES35">
        <v>2.93495238095244</v>
      </c>
      <c r="ET35">
        <v>0</v>
      </c>
      <c r="EU35">
        <v>0</v>
      </c>
      <c r="EV35">
        <v>0</v>
      </c>
      <c r="EW35">
        <v>-0.0261150999999999</v>
      </c>
      <c r="EX35">
        <v>0</v>
      </c>
      <c r="EY35">
        <v>0</v>
      </c>
      <c r="EZ35">
        <v>0</v>
      </c>
      <c r="FA35">
        <v>-1</v>
      </c>
      <c r="FB35">
        <v>-1</v>
      </c>
      <c r="FC35">
        <v>-1</v>
      </c>
      <c r="FD35">
        <v>-1</v>
      </c>
      <c r="FE35">
        <v>6.6</v>
      </c>
      <c r="FF35">
        <v>6.3</v>
      </c>
      <c r="FG35">
        <v>2</v>
      </c>
      <c r="FH35">
        <v>631.566</v>
      </c>
      <c r="FI35">
        <v>367.538</v>
      </c>
      <c r="FJ35">
        <v>19.4407</v>
      </c>
      <c r="FK35">
        <v>25.2104</v>
      </c>
      <c r="FL35">
        <v>29.9998</v>
      </c>
      <c r="FM35">
        <v>25.3178</v>
      </c>
      <c r="FN35">
        <v>25.3544</v>
      </c>
      <c r="FO35">
        <v>20.541</v>
      </c>
      <c r="FP35">
        <v>69.3291</v>
      </c>
      <c r="FQ35">
        <v>0</v>
      </c>
      <c r="FR35">
        <v>19.55</v>
      </c>
      <c r="FS35">
        <v>420</v>
      </c>
      <c r="FT35">
        <v>2.93227</v>
      </c>
      <c r="FU35">
        <v>101.462</v>
      </c>
      <c r="FV35">
        <v>102.309</v>
      </c>
    </row>
    <row r="36" spans="1:178">
      <c r="A36">
        <v>20</v>
      </c>
      <c r="B36">
        <v>1620339527</v>
      </c>
      <c r="C36">
        <v>285</v>
      </c>
      <c r="D36" t="s">
        <v>340</v>
      </c>
      <c r="E36" t="s">
        <v>341</v>
      </c>
      <c r="H36">
        <v>1620339526</v>
      </c>
      <c r="I36">
        <f>CE36*AG36*(CA36-CB36)/(100*BT36*(1000-AG36*CA36))</f>
        <v>0</v>
      </c>
      <c r="J36">
        <f>CE36*AG36*(BZ36-BY36*(1000-AG36*CB36)/(1000-AG36*CA36))/(100*BT36)</f>
        <v>0</v>
      </c>
      <c r="K36">
        <f>BY36 - IF(AG36&gt;1, J36*BT36*100.0/(AI36*CM36), 0)</f>
        <v>0</v>
      </c>
      <c r="L36">
        <f>((R36-I36/2)*K36-J36)/(R36+I36/2)</f>
        <v>0</v>
      </c>
      <c r="M36">
        <f>L36*(CF36+CG36)/1000.0</f>
        <v>0</v>
      </c>
      <c r="N36">
        <f>(BY36 - IF(AG36&gt;1, J36*BT36*100.0/(AI36*CM36), 0))*(CF36+CG36)/1000.0</f>
        <v>0</v>
      </c>
      <c r="O36">
        <f>2.0/((1/Q36-1/P36)+SIGN(Q36)*SQRT((1/Q36-1/P36)*(1/Q36-1/P36) + 4*BU36/((BU36+1)*(BU36+1))*(2*1/Q36*1/P36-1/P36*1/P36)))</f>
        <v>0</v>
      </c>
      <c r="P36">
        <f>IF(LEFT(BV36,1)&lt;&gt;"0",IF(LEFT(BV36,1)="1",3.0,BW36),$D$5+$E$5*(CM36*CF36/($K$5*1000))+$F$5*(CM36*CF36/($K$5*1000))*MAX(MIN(BT36,$J$5),$I$5)*MAX(MIN(BT36,$J$5),$I$5)+$G$5*MAX(MIN(BT36,$J$5),$I$5)*(CM36*CF36/($K$5*1000))+$H$5*(CM36*CF36/($K$5*1000))*(CM36*CF36/($K$5*1000)))</f>
        <v>0</v>
      </c>
      <c r="Q36">
        <f>I36*(1000-(1000*0.61365*exp(17.502*U36/(240.97+U36))/(CF36+CG36)+CA36)/2)/(1000*0.61365*exp(17.502*U36/(240.97+U36))/(CF36+CG36)-CA36)</f>
        <v>0</v>
      </c>
      <c r="R36">
        <f>1/((BU36+1)/(O36/1.6)+1/(P36/1.37)) + BU36/((BU36+1)/(O36/1.6) + BU36/(P36/1.37))</f>
        <v>0</v>
      </c>
      <c r="S36">
        <f>(BQ36*BS36)</f>
        <v>0</v>
      </c>
      <c r="T36">
        <f>(CH36+(S36+2*0.95*5.67E-8*(((CH36+$B$7)+273)^4-(CH36+273)^4)-44100*I36)/(1.84*29.3*P36+8*0.95*5.67E-8*(CH36+273)^3))</f>
        <v>0</v>
      </c>
      <c r="U36">
        <f>($C$7*CI36+$D$7*CJ36+$E$7*T36)</f>
        <v>0</v>
      </c>
      <c r="V36">
        <f>0.61365*exp(17.502*U36/(240.97+U36))</f>
        <v>0</v>
      </c>
      <c r="W36">
        <f>(X36/Y36*100)</f>
        <v>0</v>
      </c>
      <c r="X36">
        <f>CA36*(CF36+CG36)/1000</f>
        <v>0</v>
      </c>
      <c r="Y36">
        <f>0.61365*exp(17.502*CH36/(240.97+CH36))</f>
        <v>0</v>
      </c>
      <c r="Z36">
        <f>(V36-CA36*(CF36+CG36)/1000)</f>
        <v>0</v>
      </c>
      <c r="AA36">
        <f>(-I36*44100)</f>
        <v>0</v>
      </c>
      <c r="AB36">
        <f>2*29.3*P36*0.92*(CH36-U36)</f>
        <v>0</v>
      </c>
      <c r="AC36">
        <f>2*0.95*5.67E-8*(((CH36+$B$7)+273)^4-(U36+273)^4)</f>
        <v>0</v>
      </c>
      <c r="AD36">
        <f>S36+AC36+AA36+AB36</f>
        <v>0</v>
      </c>
      <c r="AE36">
        <v>0</v>
      </c>
      <c r="AF36">
        <v>0</v>
      </c>
      <c r="AG36">
        <f>IF(AE36*$H$13&gt;=AI36,1.0,(AI36/(AI36-AE36*$H$13)))</f>
        <v>0</v>
      </c>
      <c r="AH36">
        <f>(AG36-1)*100</f>
        <v>0</v>
      </c>
      <c r="AI36">
        <f>MAX(0,($B$13+$C$13*CM36)/(1+$D$13*CM36)*CF36/(CH36+273)*$E$13)</f>
        <v>0</v>
      </c>
      <c r="AJ36" t="s">
        <v>297</v>
      </c>
      <c r="AK36">
        <v>0</v>
      </c>
      <c r="AL36">
        <v>0</v>
      </c>
      <c r="AM36">
        <f>AL36-AK36</f>
        <v>0</v>
      </c>
      <c r="AN36">
        <f>AM36/AL36</f>
        <v>0</v>
      </c>
      <c r="AO36">
        <v>0</v>
      </c>
      <c r="AP36" t="s">
        <v>297</v>
      </c>
      <c r="AQ36">
        <v>0</v>
      </c>
      <c r="AR36">
        <v>0</v>
      </c>
      <c r="AS36">
        <f>1-AQ36/AR36</f>
        <v>0</v>
      </c>
      <c r="AT36">
        <v>0.5</v>
      </c>
      <c r="AU36">
        <f>BQ36</f>
        <v>0</v>
      </c>
      <c r="AV36">
        <f>J36</f>
        <v>0</v>
      </c>
      <c r="AW36">
        <f>AS36*AT36*AU36</f>
        <v>0</v>
      </c>
      <c r="AX36">
        <f>BC36/AR36</f>
        <v>0</v>
      </c>
      <c r="AY36">
        <f>(AV36-AO36)/AU36</f>
        <v>0</v>
      </c>
      <c r="AZ36">
        <f>(AL36-AR36)/AR36</f>
        <v>0</v>
      </c>
      <c r="BA36" t="s">
        <v>297</v>
      </c>
      <c r="BB36">
        <v>0</v>
      </c>
      <c r="BC36">
        <f>AR36-BB36</f>
        <v>0</v>
      </c>
      <c r="BD36">
        <f>(AR36-AQ36)/(AR36-BB36)</f>
        <v>0</v>
      </c>
      <c r="BE36">
        <f>(AL36-AR36)/(AL36-BB36)</f>
        <v>0</v>
      </c>
      <c r="BF36">
        <f>(AR36-AQ36)/(AR36-AK36)</f>
        <v>0</v>
      </c>
      <c r="BG36">
        <f>(AL36-AR36)/(AL36-AK36)</f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f>$B$11*CN36+$C$11*CO36+$F$11*CP36*(1-CS36)</f>
        <v>0</v>
      </c>
      <c r="BQ36">
        <f>BP36*BR36</f>
        <v>0</v>
      </c>
      <c r="BR36">
        <f>($B$11*$D$9+$C$11*$D$9+$F$11*((DC36+CU36)/MAX(DC36+CU36+DD36, 0.1)*$I$9+DD36/MAX(DC36+CU36+DD36, 0.1)*$J$9))/($B$11+$C$11+$F$11)</f>
        <v>0</v>
      </c>
      <c r="BS36">
        <f>($B$11*$K$9+$C$11*$K$9+$F$11*((DC36+CU36)/MAX(DC36+CU36+DD36, 0.1)*$P$9+DD36/MAX(DC36+CU36+DD36, 0.1)*$Q$9))/($B$11+$C$11+$F$11)</f>
        <v>0</v>
      </c>
      <c r="BT36">
        <v>6</v>
      </c>
      <c r="BU36">
        <v>0.5</v>
      </c>
      <c r="BV36" t="s">
        <v>298</v>
      </c>
      <c r="BW36">
        <v>2</v>
      </c>
      <c r="BX36">
        <v>1620339526</v>
      </c>
      <c r="BY36">
        <v>404.562333333333</v>
      </c>
      <c r="BZ36">
        <v>419.928666666667</v>
      </c>
      <c r="CA36">
        <v>6.73372666666667</v>
      </c>
      <c r="CB36">
        <v>3.08368666666667</v>
      </c>
      <c r="CC36">
        <v>401.627333333333</v>
      </c>
      <c r="CD36">
        <v>6.75984333333333</v>
      </c>
      <c r="CE36">
        <v>600.038666666667</v>
      </c>
      <c r="CF36">
        <v>100.218666666667</v>
      </c>
      <c r="CG36">
        <v>0.0997457333333333</v>
      </c>
      <c r="CH36">
        <v>19.9288333333333</v>
      </c>
      <c r="CI36">
        <v>19.0667666666667</v>
      </c>
      <c r="CJ36">
        <v>999.9</v>
      </c>
      <c r="CK36">
        <v>0</v>
      </c>
      <c r="CL36">
        <v>0</v>
      </c>
      <c r="CM36">
        <v>10032.5</v>
      </c>
      <c r="CN36">
        <v>0</v>
      </c>
      <c r="CO36">
        <v>0.221023</v>
      </c>
      <c r="CP36">
        <v>882.989333333333</v>
      </c>
      <c r="CQ36">
        <v>0.955005</v>
      </c>
      <c r="CR36">
        <v>0.0449946</v>
      </c>
      <c r="CS36">
        <v>0</v>
      </c>
      <c r="CT36">
        <v>1164.98333333333</v>
      </c>
      <c r="CU36">
        <v>4.99999</v>
      </c>
      <c r="CV36">
        <v>10238.1666666667</v>
      </c>
      <c r="CW36">
        <v>7633.06333333333</v>
      </c>
      <c r="CX36">
        <v>38</v>
      </c>
      <c r="CY36">
        <v>41.312</v>
      </c>
      <c r="CZ36">
        <v>39.687</v>
      </c>
      <c r="DA36">
        <v>40.687</v>
      </c>
      <c r="DB36">
        <v>40.125</v>
      </c>
      <c r="DC36">
        <v>838.483333333333</v>
      </c>
      <c r="DD36">
        <v>39.5</v>
      </c>
      <c r="DE36">
        <v>0</v>
      </c>
      <c r="DF36">
        <v>1620339528.1</v>
      </c>
      <c r="DG36">
        <v>0</v>
      </c>
      <c r="DH36">
        <v>1166.5484</v>
      </c>
      <c r="DI36">
        <v>-15.9815384927235</v>
      </c>
      <c r="DJ36">
        <v>-131.030769430756</v>
      </c>
      <c r="DK36">
        <v>10252.58</v>
      </c>
      <c r="DL36">
        <v>15</v>
      </c>
      <c r="DM36">
        <v>1620339131</v>
      </c>
      <c r="DN36" t="s">
        <v>299</v>
      </c>
      <c r="DO36">
        <v>1620339116.5</v>
      </c>
      <c r="DP36">
        <v>1620339131</v>
      </c>
      <c r="DQ36">
        <v>60</v>
      </c>
      <c r="DR36">
        <v>0.345</v>
      </c>
      <c r="DS36">
        <v>-0.025</v>
      </c>
      <c r="DT36">
        <v>2.935</v>
      </c>
      <c r="DU36">
        <v>-0.026</v>
      </c>
      <c r="DV36">
        <v>420</v>
      </c>
      <c r="DW36">
        <v>1</v>
      </c>
      <c r="DX36">
        <v>0.12</v>
      </c>
      <c r="DY36">
        <v>0.02</v>
      </c>
      <c r="DZ36">
        <v>-15.3311731707317</v>
      </c>
      <c r="EA36">
        <v>-0.42582857142862</v>
      </c>
      <c r="EB36">
        <v>0.0628777483010474</v>
      </c>
      <c r="EC36">
        <v>1</v>
      </c>
      <c r="ED36">
        <v>1167.42647058824</v>
      </c>
      <c r="EE36">
        <v>-16.1617950137127</v>
      </c>
      <c r="EF36">
        <v>1.60520272194721</v>
      </c>
      <c r="EG36">
        <v>0</v>
      </c>
      <c r="EH36">
        <v>3.67393317073171</v>
      </c>
      <c r="EI36">
        <v>-0.0745699651567971</v>
      </c>
      <c r="EJ36">
        <v>0.00977910027260088</v>
      </c>
      <c r="EK36">
        <v>1</v>
      </c>
      <c r="EL36">
        <v>2</v>
      </c>
      <c r="EM36">
        <v>3</v>
      </c>
      <c r="EN36" t="s">
        <v>305</v>
      </c>
      <c r="EO36">
        <v>100</v>
      </c>
      <c r="EP36">
        <v>100</v>
      </c>
      <c r="EQ36">
        <v>2.935</v>
      </c>
      <c r="ER36">
        <v>-0.0261</v>
      </c>
      <c r="ES36">
        <v>2.93495238095244</v>
      </c>
      <c r="ET36">
        <v>0</v>
      </c>
      <c r="EU36">
        <v>0</v>
      </c>
      <c r="EV36">
        <v>0</v>
      </c>
      <c r="EW36">
        <v>-0.0261150999999999</v>
      </c>
      <c r="EX36">
        <v>0</v>
      </c>
      <c r="EY36">
        <v>0</v>
      </c>
      <c r="EZ36">
        <v>0</v>
      </c>
      <c r="FA36">
        <v>-1</v>
      </c>
      <c r="FB36">
        <v>-1</v>
      </c>
      <c r="FC36">
        <v>-1</v>
      </c>
      <c r="FD36">
        <v>-1</v>
      </c>
      <c r="FE36">
        <v>6.8</v>
      </c>
      <c r="FF36">
        <v>6.6</v>
      </c>
      <c r="FG36">
        <v>2</v>
      </c>
      <c r="FH36">
        <v>631.767</v>
      </c>
      <c r="FI36">
        <v>367.919</v>
      </c>
      <c r="FJ36">
        <v>19.9342</v>
      </c>
      <c r="FK36">
        <v>25.1956</v>
      </c>
      <c r="FL36">
        <v>29.9998</v>
      </c>
      <c r="FM36">
        <v>25.3093</v>
      </c>
      <c r="FN36">
        <v>25.347</v>
      </c>
      <c r="FO36">
        <v>20.5466</v>
      </c>
      <c r="FP36">
        <v>66.6038</v>
      </c>
      <c r="FQ36">
        <v>0</v>
      </c>
      <c r="FR36">
        <v>20.02</v>
      </c>
      <c r="FS36">
        <v>420</v>
      </c>
      <c r="FT36">
        <v>3.30404</v>
      </c>
      <c r="FU36">
        <v>101.464</v>
      </c>
      <c r="FV36">
        <v>102.311</v>
      </c>
    </row>
    <row r="37" spans="1:178">
      <c r="A37">
        <v>21</v>
      </c>
      <c r="B37">
        <v>1620339542</v>
      </c>
      <c r="C37">
        <v>300</v>
      </c>
      <c r="D37" t="s">
        <v>342</v>
      </c>
      <c r="E37" t="s">
        <v>343</v>
      </c>
      <c r="H37">
        <v>1620339541</v>
      </c>
      <c r="I37">
        <f>CE37*AG37*(CA37-CB37)/(100*BT37*(1000-AG37*CA37))</f>
        <v>0</v>
      </c>
      <c r="J37">
        <f>CE37*AG37*(BZ37-BY37*(1000-AG37*CB37)/(1000-AG37*CA37))/(100*BT37)</f>
        <v>0</v>
      </c>
      <c r="K37">
        <f>BY37 - IF(AG37&gt;1, J37*BT37*100.0/(AI37*CM37), 0)</f>
        <v>0</v>
      </c>
      <c r="L37">
        <f>((R37-I37/2)*K37-J37)/(R37+I37/2)</f>
        <v>0</v>
      </c>
      <c r="M37">
        <f>L37*(CF37+CG37)/1000.0</f>
        <v>0</v>
      </c>
      <c r="N37">
        <f>(BY37 - IF(AG37&gt;1, J37*BT37*100.0/(AI37*CM37), 0))*(CF37+CG37)/1000.0</f>
        <v>0</v>
      </c>
      <c r="O37">
        <f>2.0/((1/Q37-1/P37)+SIGN(Q37)*SQRT((1/Q37-1/P37)*(1/Q37-1/P37) + 4*BU37/((BU37+1)*(BU37+1))*(2*1/Q37*1/P37-1/P37*1/P37)))</f>
        <v>0</v>
      </c>
      <c r="P37">
        <f>IF(LEFT(BV37,1)&lt;&gt;"0",IF(LEFT(BV37,1)="1",3.0,BW37),$D$5+$E$5*(CM37*CF37/($K$5*1000))+$F$5*(CM37*CF37/($K$5*1000))*MAX(MIN(BT37,$J$5),$I$5)*MAX(MIN(BT37,$J$5),$I$5)+$G$5*MAX(MIN(BT37,$J$5),$I$5)*(CM37*CF37/($K$5*1000))+$H$5*(CM37*CF37/($K$5*1000))*(CM37*CF37/($K$5*1000)))</f>
        <v>0</v>
      </c>
      <c r="Q37">
        <f>I37*(1000-(1000*0.61365*exp(17.502*U37/(240.97+U37))/(CF37+CG37)+CA37)/2)/(1000*0.61365*exp(17.502*U37/(240.97+U37))/(CF37+CG37)-CA37)</f>
        <v>0</v>
      </c>
      <c r="R37">
        <f>1/((BU37+1)/(O37/1.6)+1/(P37/1.37)) + BU37/((BU37+1)/(O37/1.6) + BU37/(P37/1.37))</f>
        <v>0</v>
      </c>
      <c r="S37">
        <f>(BQ37*BS37)</f>
        <v>0</v>
      </c>
      <c r="T37">
        <f>(CH37+(S37+2*0.95*5.67E-8*(((CH37+$B$7)+273)^4-(CH37+273)^4)-44100*I37)/(1.84*29.3*P37+8*0.95*5.67E-8*(CH37+273)^3))</f>
        <v>0</v>
      </c>
      <c r="U37">
        <f>($C$7*CI37+$D$7*CJ37+$E$7*T37)</f>
        <v>0</v>
      </c>
      <c r="V37">
        <f>0.61365*exp(17.502*U37/(240.97+U37))</f>
        <v>0</v>
      </c>
      <c r="W37">
        <f>(X37/Y37*100)</f>
        <v>0</v>
      </c>
      <c r="X37">
        <f>CA37*(CF37+CG37)/1000</f>
        <v>0</v>
      </c>
      <c r="Y37">
        <f>0.61365*exp(17.502*CH37/(240.97+CH37))</f>
        <v>0</v>
      </c>
      <c r="Z37">
        <f>(V37-CA37*(CF37+CG37)/1000)</f>
        <v>0</v>
      </c>
      <c r="AA37">
        <f>(-I37*44100)</f>
        <v>0</v>
      </c>
      <c r="AB37">
        <f>2*29.3*P37*0.92*(CH37-U37)</f>
        <v>0</v>
      </c>
      <c r="AC37">
        <f>2*0.95*5.67E-8*(((CH37+$B$7)+273)^4-(U37+273)^4)</f>
        <v>0</v>
      </c>
      <c r="AD37">
        <f>S37+AC37+AA37+AB37</f>
        <v>0</v>
      </c>
      <c r="AE37">
        <v>0</v>
      </c>
      <c r="AF37">
        <v>0</v>
      </c>
      <c r="AG37">
        <f>IF(AE37*$H$13&gt;=AI37,1.0,(AI37/(AI37-AE37*$H$13)))</f>
        <v>0</v>
      </c>
      <c r="AH37">
        <f>(AG37-1)*100</f>
        <v>0</v>
      </c>
      <c r="AI37">
        <f>MAX(0,($B$13+$C$13*CM37)/(1+$D$13*CM37)*CF37/(CH37+273)*$E$13)</f>
        <v>0</v>
      </c>
      <c r="AJ37" t="s">
        <v>297</v>
      </c>
      <c r="AK37">
        <v>0</v>
      </c>
      <c r="AL37">
        <v>0</v>
      </c>
      <c r="AM37">
        <f>AL37-AK37</f>
        <v>0</v>
      </c>
      <c r="AN37">
        <f>AM37/AL37</f>
        <v>0</v>
      </c>
      <c r="AO37">
        <v>0</v>
      </c>
      <c r="AP37" t="s">
        <v>297</v>
      </c>
      <c r="AQ37">
        <v>0</v>
      </c>
      <c r="AR37">
        <v>0</v>
      </c>
      <c r="AS37">
        <f>1-AQ37/AR37</f>
        <v>0</v>
      </c>
      <c r="AT37">
        <v>0.5</v>
      </c>
      <c r="AU37">
        <f>BQ37</f>
        <v>0</v>
      </c>
      <c r="AV37">
        <f>J37</f>
        <v>0</v>
      </c>
      <c r="AW37">
        <f>AS37*AT37*AU37</f>
        <v>0</v>
      </c>
      <c r="AX37">
        <f>BC37/AR37</f>
        <v>0</v>
      </c>
      <c r="AY37">
        <f>(AV37-AO37)/AU37</f>
        <v>0</v>
      </c>
      <c r="AZ37">
        <f>(AL37-AR37)/AR37</f>
        <v>0</v>
      </c>
      <c r="BA37" t="s">
        <v>297</v>
      </c>
      <c r="BB37">
        <v>0</v>
      </c>
      <c r="BC37">
        <f>AR37-BB37</f>
        <v>0</v>
      </c>
      <c r="BD37">
        <f>(AR37-AQ37)/(AR37-BB37)</f>
        <v>0</v>
      </c>
      <c r="BE37">
        <f>(AL37-AR37)/(AL37-BB37)</f>
        <v>0</v>
      </c>
      <c r="BF37">
        <f>(AR37-AQ37)/(AR37-AK37)</f>
        <v>0</v>
      </c>
      <c r="BG37">
        <f>(AL37-AR37)/(AL37-AK37)</f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f>$B$11*CN37+$C$11*CO37+$F$11*CP37*(1-CS37)</f>
        <v>0</v>
      </c>
      <c r="BQ37">
        <f>BP37*BR37</f>
        <v>0</v>
      </c>
      <c r="BR37">
        <f>($B$11*$D$9+$C$11*$D$9+$F$11*((DC37+CU37)/MAX(DC37+CU37+DD37, 0.1)*$I$9+DD37/MAX(DC37+CU37+DD37, 0.1)*$J$9))/($B$11+$C$11+$F$11)</f>
        <v>0</v>
      </c>
      <c r="BS37">
        <f>($B$11*$K$9+$C$11*$K$9+$F$11*((DC37+CU37)/MAX(DC37+CU37+DD37, 0.1)*$P$9+DD37/MAX(DC37+CU37+DD37, 0.1)*$Q$9))/($B$11+$C$11+$F$11)</f>
        <v>0</v>
      </c>
      <c r="BT37">
        <v>6</v>
      </c>
      <c r="BU37">
        <v>0.5</v>
      </c>
      <c r="BV37" t="s">
        <v>298</v>
      </c>
      <c r="BW37">
        <v>2</v>
      </c>
      <c r="BX37">
        <v>1620339541</v>
      </c>
      <c r="BY37">
        <v>404.480666666667</v>
      </c>
      <c r="BZ37">
        <v>419.945333333333</v>
      </c>
      <c r="CA37">
        <v>7.0388</v>
      </c>
      <c r="CB37">
        <v>3.40860666666667</v>
      </c>
      <c r="CC37">
        <v>401.545666666667</v>
      </c>
      <c r="CD37">
        <v>7.06491333333333</v>
      </c>
      <c r="CE37">
        <v>600.050333333333</v>
      </c>
      <c r="CF37">
        <v>100.22</v>
      </c>
      <c r="CG37">
        <v>0.1000951</v>
      </c>
      <c r="CH37">
        <v>20.1844666666667</v>
      </c>
      <c r="CI37">
        <v>19.2991</v>
      </c>
      <c r="CJ37">
        <v>999.9</v>
      </c>
      <c r="CK37">
        <v>0</v>
      </c>
      <c r="CL37">
        <v>0</v>
      </c>
      <c r="CM37">
        <v>10013.1166666667</v>
      </c>
      <c r="CN37">
        <v>0</v>
      </c>
      <c r="CO37">
        <v>0.221023</v>
      </c>
      <c r="CP37">
        <v>882.968333333333</v>
      </c>
      <c r="CQ37">
        <v>0.955005</v>
      </c>
      <c r="CR37">
        <v>0.0449946</v>
      </c>
      <c r="CS37">
        <v>0</v>
      </c>
      <c r="CT37">
        <v>1161.05333333333</v>
      </c>
      <c r="CU37">
        <v>4.99999</v>
      </c>
      <c r="CV37">
        <v>10205.9</v>
      </c>
      <c r="CW37">
        <v>7632.88666666667</v>
      </c>
      <c r="CX37">
        <v>38.062</v>
      </c>
      <c r="CY37">
        <v>41.312</v>
      </c>
      <c r="CZ37">
        <v>39.687</v>
      </c>
      <c r="DA37">
        <v>40.687</v>
      </c>
      <c r="DB37">
        <v>40.187</v>
      </c>
      <c r="DC37">
        <v>838.46</v>
      </c>
      <c r="DD37">
        <v>39.5</v>
      </c>
      <c r="DE37">
        <v>0</v>
      </c>
      <c r="DF37">
        <v>1620339543.1</v>
      </c>
      <c r="DG37">
        <v>0</v>
      </c>
      <c r="DH37">
        <v>1162.67384615385</v>
      </c>
      <c r="DI37">
        <v>-14.9374358934817</v>
      </c>
      <c r="DJ37">
        <v>-130.526495681265</v>
      </c>
      <c r="DK37">
        <v>10220.4115384615</v>
      </c>
      <c r="DL37">
        <v>15</v>
      </c>
      <c r="DM37">
        <v>1620339131</v>
      </c>
      <c r="DN37" t="s">
        <v>299</v>
      </c>
      <c r="DO37">
        <v>1620339116.5</v>
      </c>
      <c r="DP37">
        <v>1620339131</v>
      </c>
      <c r="DQ37">
        <v>60</v>
      </c>
      <c r="DR37">
        <v>0.345</v>
      </c>
      <c r="DS37">
        <v>-0.025</v>
      </c>
      <c r="DT37">
        <v>2.935</v>
      </c>
      <c r="DU37">
        <v>-0.026</v>
      </c>
      <c r="DV37">
        <v>420</v>
      </c>
      <c r="DW37">
        <v>1</v>
      </c>
      <c r="DX37">
        <v>0.12</v>
      </c>
      <c r="DY37">
        <v>0.02</v>
      </c>
      <c r="DZ37">
        <v>-15.4430707317073</v>
      </c>
      <c r="EA37">
        <v>-0.437103135888528</v>
      </c>
      <c r="EB37">
        <v>0.0575058607571075</v>
      </c>
      <c r="EC37">
        <v>1</v>
      </c>
      <c r="ED37">
        <v>1163.67742857143</v>
      </c>
      <c r="EE37">
        <v>-15.1937899481929</v>
      </c>
      <c r="EF37">
        <v>1.53960169776312</v>
      </c>
      <c r="EG37">
        <v>0</v>
      </c>
      <c r="EH37">
        <v>3.64637926829268</v>
      </c>
      <c r="EI37">
        <v>-0.1093105923345</v>
      </c>
      <c r="EJ37">
        <v>0.0115123253971546</v>
      </c>
      <c r="EK37">
        <v>0</v>
      </c>
      <c r="EL37">
        <v>1</v>
      </c>
      <c r="EM37">
        <v>3</v>
      </c>
      <c r="EN37" t="s">
        <v>310</v>
      </c>
      <c r="EO37">
        <v>100</v>
      </c>
      <c r="EP37">
        <v>100</v>
      </c>
      <c r="EQ37">
        <v>2.935</v>
      </c>
      <c r="ER37">
        <v>-0.0261</v>
      </c>
      <c r="ES37">
        <v>2.93495238095244</v>
      </c>
      <c r="ET37">
        <v>0</v>
      </c>
      <c r="EU37">
        <v>0</v>
      </c>
      <c r="EV37">
        <v>0</v>
      </c>
      <c r="EW37">
        <v>-0.0261150999999999</v>
      </c>
      <c r="EX37">
        <v>0</v>
      </c>
      <c r="EY37">
        <v>0</v>
      </c>
      <c r="EZ37">
        <v>0</v>
      </c>
      <c r="FA37">
        <v>-1</v>
      </c>
      <c r="FB37">
        <v>-1</v>
      </c>
      <c r="FC37">
        <v>-1</v>
      </c>
      <c r="FD37">
        <v>-1</v>
      </c>
      <c r="FE37">
        <v>7.1</v>
      </c>
      <c r="FF37">
        <v>6.8</v>
      </c>
      <c r="FG37">
        <v>2</v>
      </c>
      <c r="FH37">
        <v>632.07</v>
      </c>
      <c r="FI37">
        <v>368.387</v>
      </c>
      <c r="FJ37">
        <v>20.4464</v>
      </c>
      <c r="FK37">
        <v>25.182</v>
      </c>
      <c r="FL37">
        <v>29.9998</v>
      </c>
      <c r="FM37">
        <v>25.3014</v>
      </c>
      <c r="FN37">
        <v>25.3407</v>
      </c>
      <c r="FO37">
        <v>20.5488</v>
      </c>
      <c r="FP37">
        <v>64.0158</v>
      </c>
      <c r="FQ37">
        <v>0</v>
      </c>
      <c r="FR37">
        <v>20.56</v>
      </c>
      <c r="FS37">
        <v>420</v>
      </c>
      <c r="FT37">
        <v>3.61597</v>
      </c>
      <c r="FU37">
        <v>101.465</v>
      </c>
      <c r="FV37">
        <v>102.311</v>
      </c>
    </row>
    <row r="38" spans="1:178">
      <c r="A38">
        <v>22</v>
      </c>
      <c r="B38">
        <v>1620339557</v>
      </c>
      <c r="C38">
        <v>315</v>
      </c>
      <c r="D38" t="s">
        <v>344</v>
      </c>
      <c r="E38" t="s">
        <v>345</v>
      </c>
      <c r="H38">
        <v>1620339556</v>
      </c>
      <c r="I38">
        <f>CE38*AG38*(CA38-CB38)/(100*BT38*(1000-AG38*CA38))</f>
        <v>0</v>
      </c>
      <c r="J38">
        <f>CE38*AG38*(BZ38-BY38*(1000-AG38*CB38)/(1000-AG38*CA38))/(100*BT38)</f>
        <v>0</v>
      </c>
      <c r="K38">
        <f>BY38 - IF(AG38&gt;1, J38*BT38*100.0/(AI38*CM38), 0)</f>
        <v>0</v>
      </c>
      <c r="L38">
        <f>((R38-I38/2)*K38-J38)/(R38+I38/2)</f>
        <v>0</v>
      </c>
      <c r="M38">
        <f>L38*(CF38+CG38)/1000.0</f>
        <v>0</v>
      </c>
      <c r="N38">
        <f>(BY38 - IF(AG38&gt;1, J38*BT38*100.0/(AI38*CM38), 0))*(CF38+CG38)/1000.0</f>
        <v>0</v>
      </c>
      <c r="O38">
        <f>2.0/((1/Q38-1/P38)+SIGN(Q38)*SQRT((1/Q38-1/P38)*(1/Q38-1/P38) + 4*BU38/((BU38+1)*(BU38+1))*(2*1/Q38*1/P38-1/P38*1/P38)))</f>
        <v>0</v>
      </c>
      <c r="P38">
        <f>IF(LEFT(BV38,1)&lt;&gt;"0",IF(LEFT(BV38,1)="1",3.0,BW38),$D$5+$E$5*(CM38*CF38/($K$5*1000))+$F$5*(CM38*CF38/($K$5*1000))*MAX(MIN(BT38,$J$5),$I$5)*MAX(MIN(BT38,$J$5),$I$5)+$G$5*MAX(MIN(BT38,$J$5),$I$5)*(CM38*CF38/($K$5*1000))+$H$5*(CM38*CF38/($K$5*1000))*(CM38*CF38/($K$5*1000)))</f>
        <v>0</v>
      </c>
      <c r="Q38">
        <f>I38*(1000-(1000*0.61365*exp(17.502*U38/(240.97+U38))/(CF38+CG38)+CA38)/2)/(1000*0.61365*exp(17.502*U38/(240.97+U38))/(CF38+CG38)-CA38)</f>
        <v>0</v>
      </c>
      <c r="R38">
        <f>1/((BU38+1)/(O38/1.6)+1/(P38/1.37)) + BU38/((BU38+1)/(O38/1.6) + BU38/(P38/1.37))</f>
        <v>0</v>
      </c>
      <c r="S38">
        <f>(BQ38*BS38)</f>
        <v>0</v>
      </c>
      <c r="T38">
        <f>(CH38+(S38+2*0.95*5.67E-8*(((CH38+$B$7)+273)^4-(CH38+273)^4)-44100*I38)/(1.84*29.3*P38+8*0.95*5.67E-8*(CH38+273)^3))</f>
        <v>0</v>
      </c>
      <c r="U38">
        <f>($C$7*CI38+$D$7*CJ38+$E$7*T38)</f>
        <v>0</v>
      </c>
      <c r="V38">
        <f>0.61365*exp(17.502*U38/(240.97+U38))</f>
        <v>0</v>
      </c>
      <c r="W38">
        <f>(X38/Y38*100)</f>
        <v>0</v>
      </c>
      <c r="X38">
        <f>CA38*(CF38+CG38)/1000</f>
        <v>0</v>
      </c>
      <c r="Y38">
        <f>0.61365*exp(17.502*CH38/(240.97+CH38))</f>
        <v>0</v>
      </c>
      <c r="Z38">
        <f>(V38-CA38*(CF38+CG38)/1000)</f>
        <v>0</v>
      </c>
      <c r="AA38">
        <f>(-I38*44100)</f>
        <v>0</v>
      </c>
      <c r="AB38">
        <f>2*29.3*P38*0.92*(CH38-U38)</f>
        <v>0</v>
      </c>
      <c r="AC38">
        <f>2*0.95*5.67E-8*(((CH38+$B$7)+273)^4-(U38+273)^4)</f>
        <v>0</v>
      </c>
      <c r="AD38">
        <f>S38+AC38+AA38+AB38</f>
        <v>0</v>
      </c>
      <c r="AE38">
        <v>0</v>
      </c>
      <c r="AF38">
        <v>0</v>
      </c>
      <c r="AG38">
        <f>IF(AE38*$H$13&gt;=AI38,1.0,(AI38/(AI38-AE38*$H$13)))</f>
        <v>0</v>
      </c>
      <c r="AH38">
        <f>(AG38-1)*100</f>
        <v>0</v>
      </c>
      <c r="AI38">
        <f>MAX(0,($B$13+$C$13*CM38)/(1+$D$13*CM38)*CF38/(CH38+273)*$E$13)</f>
        <v>0</v>
      </c>
      <c r="AJ38" t="s">
        <v>297</v>
      </c>
      <c r="AK38">
        <v>0</v>
      </c>
      <c r="AL38">
        <v>0</v>
      </c>
      <c r="AM38">
        <f>AL38-AK38</f>
        <v>0</v>
      </c>
      <c r="AN38">
        <f>AM38/AL38</f>
        <v>0</v>
      </c>
      <c r="AO38">
        <v>0</v>
      </c>
      <c r="AP38" t="s">
        <v>297</v>
      </c>
      <c r="AQ38">
        <v>0</v>
      </c>
      <c r="AR38">
        <v>0</v>
      </c>
      <c r="AS38">
        <f>1-AQ38/AR38</f>
        <v>0</v>
      </c>
      <c r="AT38">
        <v>0.5</v>
      </c>
      <c r="AU38">
        <f>BQ38</f>
        <v>0</v>
      </c>
      <c r="AV38">
        <f>J38</f>
        <v>0</v>
      </c>
      <c r="AW38">
        <f>AS38*AT38*AU38</f>
        <v>0</v>
      </c>
      <c r="AX38">
        <f>BC38/AR38</f>
        <v>0</v>
      </c>
      <c r="AY38">
        <f>(AV38-AO38)/AU38</f>
        <v>0</v>
      </c>
      <c r="AZ38">
        <f>(AL38-AR38)/AR38</f>
        <v>0</v>
      </c>
      <c r="BA38" t="s">
        <v>297</v>
      </c>
      <c r="BB38">
        <v>0</v>
      </c>
      <c r="BC38">
        <f>AR38-BB38</f>
        <v>0</v>
      </c>
      <c r="BD38">
        <f>(AR38-AQ38)/(AR38-BB38)</f>
        <v>0</v>
      </c>
      <c r="BE38">
        <f>(AL38-AR38)/(AL38-BB38)</f>
        <v>0</v>
      </c>
      <c r="BF38">
        <f>(AR38-AQ38)/(AR38-AK38)</f>
        <v>0</v>
      </c>
      <c r="BG38">
        <f>(AL38-AR38)/(AL38-AK38)</f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f>$B$11*CN38+$C$11*CO38+$F$11*CP38*(1-CS38)</f>
        <v>0</v>
      </c>
      <c r="BQ38">
        <f>BP38*BR38</f>
        <v>0</v>
      </c>
      <c r="BR38">
        <f>($B$11*$D$9+$C$11*$D$9+$F$11*((DC38+CU38)/MAX(DC38+CU38+DD38, 0.1)*$I$9+DD38/MAX(DC38+CU38+DD38, 0.1)*$J$9))/($B$11+$C$11+$F$11)</f>
        <v>0</v>
      </c>
      <c r="BS38">
        <f>($B$11*$K$9+$C$11*$K$9+$F$11*((DC38+CU38)/MAX(DC38+CU38+DD38, 0.1)*$P$9+DD38/MAX(DC38+CU38+DD38, 0.1)*$Q$9))/($B$11+$C$11+$F$11)</f>
        <v>0</v>
      </c>
      <c r="BT38">
        <v>6</v>
      </c>
      <c r="BU38">
        <v>0.5</v>
      </c>
      <c r="BV38" t="s">
        <v>298</v>
      </c>
      <c r="BW38">
        <v>2</v>
      </c>
      <c r="BX38">
        <v>1620339556</v>
      </c>
      <c r="BY38">
        <v>404.373666666667</v>
      </c>
      <c r="BZ38">
        <v>420.044666666667</v>
      </c>
      <c r="CA38">
        <v>7.34476666666667</v>
      </c>
      <c r="CB38">
        <v>3.73694333333333</v>
      </c>
      <c r="CC38">
        <v>401.438666666667</v>
      </c>
      <c r="CD38">
        <v>7.37088333333333</v>
      </c>
      <c r="CE38">
        <v>599.982333333333</v>
      </c>
      <c r="CF38">
        <v>100.221</v>
      </c>
      <c r="CG38">
        <v>0.0998777666666667</v>
      </c>
      <c r="CH38">
        <v>20.4433666666667</v>
      </c>
      <c r="CI38">
        <v>19.5328333333333</v>
      </c>
      <c r="CJ38">
        <v>999.9</v>
      </c>
      <c r="CK38">
        <v>0</v>
      </c>
      <c r="CL38">
        <v>0</v>
      </c>
      <c r="CM38">
        <v>10023.9333333333</v>
      </c>
      <c r="CN38">
        <v>0</v>
      </c>
      <c r="CO38">
        <v>0.221023</v>
      </c>
      <c r="CP38">
        <v>883.121</v>
      </c>
      <c r="CQ38">
        <v>0.955013666666667</v>
      </c>
      <c r="CR38">
        <v>0.0449861333333333</v>
      </c>
      <c r="CS38">
        <v>0</v>
      </c>
      <c r="CT38">
        <v>1157.39666666667</v>
      </c>
      <c r="CU38">
        <v>4.99999</v>
      </c>
      <c r="CV38">
        <v>10175.5333333333</v>
      </c>
      <c r="CW38">
        <v>7634.23666666667</v>
      </c>
      <c r="CX38">
        <v>38.062</v>
      </c>
      <c r="CY38">
        <v>41.312</v>
      </c>
      <c r="CZ38">
        <v>39.75</v>
      </c>
      <c r="DA38">
        <v>40.75</v>
      </c>
      <c r="DB38">
        <v>40.187</v>
      </c>
      <c r="DC38">
        <v>838.616666666667</v>
      </c>
      <c r="DD38">
        <v>39.5</v>
      </c>
      <c r="DE38">
        <v>0</v>
      </c>
      <c r="DF38">
        <v>1620339558.1</v>
      </c>
      <c r="DG38">
        <v>0</v>
      </c>
      <c r="DH38">
        <v>1158.7964</v>
      </c>
      <c r="DI38">
        <v>-14.8430769446664</v>
      </c>
      <c r="DJ38">
        <v>-129.123077100115</v>
      </c>
      <c r="DK38">
        <v>10187.908</v>
      </c>
      <c r="DL38">
        <v>15</v>
      </c>
      <c r="DM38">
        <v>1620339131</v>
      </c>
      <c r="DN38" t="s">
        <v>299</v>
      </c>
      <c r="DO38">
        <v>1620339116.5</v>
      </c>
      <c r="DP38">
        <v>1620339131</v>
      </c>
      <c r="DQ38">
        <v>60</v>
      </c>
      <c r="DR38">
        <v>0.345</v>
      </c>
      <c r="DS38">
        <v>-0.025</v>
      </c>
      <c r="DT38">
        <v>2.935</v>
      </c>
      <c r="DU38">
        <v>-0.026</v>
      </c>
      <c r="DV38">
        <v>420</v>
      </c>
      <c r="DW38">
        <v>1</v>
      </c>
      <c r="DX38">
        <v>0.12</v>
      </c>
      <c r="DY38">
        <v>0.02</v>
      </c>
      <c r="DZ38">
        <v>-15.5682341463415</v>
      </c>
      <c r="EA38">
        <v>-0.615865505226477</v>
      </c>
      <c r="EB38">
        <v>0.0747243931496827</v>
      </c>
      <c r="EC38">
        <v>0</v>
      </c>
      <c r="ED38">
        <v>1159.63</v>
      </c>
      <c r="EE38">
        <v>-15.2244814858747</v>
      </c>
      <c r="EF38">
        <v>1.50205937064457</v>
      </c>
      <c r="EG38">
        <v>0</v>
      </c>
      <c r="EH38">
        <v>3.62064146341463</v>
      </c>
      <c r="EI38">
        <v>-0.0860383275261325</v>
      </c>
      <c r="EJ38">
        <v>0.0087202071358749</v>
      </c>
      <c r="EK38">
        <v>1</v>
      </c>
      <c r="EL38">
        <v>1</v>
      </c>
      <c r="EM38">
        <v>3</v>
      </c>
      <c r="EN38" t="s">
        <v>310</v>
      </c>
      <c r="EO38">
        <v>100</v>
      </c>
      <c r="EP38">
        <v>100</v>
      </c>
      <c r="EQ38">
        <v>2.935</v>
      </c>
      <c r="ER38">
        <v>-0.0261</v>
      </c>
      <c r="ES38">
        <v>2.93495238095244</v>
      </c>
      <c r="ET38">
        <v>0</v>
      </c>
      <c r="EU38">
        <v>0</v>
      </c>
      <c r="EV38">
        <v>0</v>
      </c>
      <c r="EW38">
        <v>-0.0261150999999999</v>
      </c>
      <c r="EX38">
        <v>0</v>
      </c>
      <c r="EY38">
        <v>0</v>
      </c>
      <c r="EZ38">
        <v>0</v>
      </c>
      <c r="FA38">
        <v>-1</v>
      </c>
      <c r="FB38">
        <v>-1</v>
      </c>
      <c r="FC38">
        <v>-1</v>
      </c>
      <c r="FD38">
        <v>-1</v>
      </c>
      <c r="FE38">
        <v>7.3</v>
      </c>
      <c r="FF38">
        <v>7.1</v>
      </c>
      <c r="FG38">
        <v>2</v>
      </c>
      <c r="FH38">
        <v>631.982</v>
      </c>
      <c r="FI38">
        <v>368.81</v>
      </c>
      <c r="FJ38">
        <v>20.9419</v>
      </c>
      <c r="FK38">
        <v>25.1686</v>
      </c>
      <c r="FL38">
        <v>29.9999</v>
      </c>
      <c r="FM38">
        <v>25.2938</v>
      </c>
      <c r="FN38">
        <v>25.3337</v>
      </c>
      <c r="FO38">
        <v>20.5503</v>
      </c>
      <c r="FP38">
        <v>61.3845</v>
      </c>
      <c r="FQ38">
        <v>0</v>
      </c>
      <c r="FR38">
        <v>21.03</v>
      </c>
      <c r="FS38">
        <v>420</v>
      </c>
      <c r="FT38">
        <v>3.95358</v>
      </c>
      <c r="FU38">
        <v>101.464</v>
      </c>
      <c r="FV38">
        <v>102.312</v>
      </c>
    </row>
    <row r="39" spans="1:178">
      <c r="A39">
        <v>23</v>
      </c>
      <c r="B39">
        <v>1620339572</v>
      </c>
      <c r="C39">
        <v>330</v>
      </c>
      <c r="D39" t="s">
        <v>346</v>
      </c>
      <c r="E39" t="s">
        <v>347</v>
      </c>
      <c r="H39">
        <v>1620339571</v>
      </c>
      <c r="I39">
        <f>CE39*AG39*(CA39-CB39)/(100*BT39*(1000-AG39*CA39))</f>
        <v>0</v>
      </c>
      <c r="J39">
        <f>CE39*AG39*(BZ39-BY39*(1000-AG39*CB39)/(1000-AG39*CA39))/(100*BT39)</f>
        <v>0</v>
      </c>
      <c r="K39">
        <f>BY39 - IF(AG39&gt;1, J39*BT39*100.0/(AI39*CM39), 0)</f>
        <v>0</v>
      </c>
      <c r="L39">
        <f>((R39-I39/2)*K39-J39)/(R39+I39/2)</f>
        <v>0</v>
      </c>
      <c r="M39">
        <f>L39*(CF39+CG39)/1000.0</f>
        <v>0</v>
      </c>
      <c r="N39">
        <f>(BY39 - IF(AG39&gt;1, J39*BT39*100.0/(AI39*CM39), 0))*(CF39+CG39)/1000.0</f>
        <v>0</v>
      </c>
      <c r="O39">
        <f>2.0/((1/Q39-1/P39)+SIGN(Q39)*SQRT((1/Q39-1/P39)*(1/Q39-1/P39) + 4*BU39/((BU39+1)*(BU39+1))*(2*1/Q39*1/P39-1/P39*1/P39)))</f>
        <v>0</v>
      </c>
      <c r="P39">
        <f>IF(LEFT(BV39,1)&lt;&gt;"0",IF(LEFT(BV39,1)="1",3.0,BW39),$D$5+$E$5*(CM39*CF39/($K$5*1000))+$F$5*(CM39*CF39/($K$5*1000))*MAX(MIN(BT39,$J$5),$I$5)*MAX(MIN(BT39,$J$5),$I$5)+$G$5*MAX(MIN(BT39,$J$5),$I$5)*(CM39*CF39/($K$5*1000))+$H$5*(CM39*CF39/($K$5*1000))*(CM39*CF39/($K$5*1000)))</f>
        <v>0</v>
      </c>
      <c r="Q39">
        <f>I39*(1000-(1000*0.61365*exp(17.502*U39/(240.97+U39))/(CF39+CG39)+CA39)/2)/(1000*0.61365*exp(17.502*U39/(240.97+U39))/(CF39+CG39)-CA39)</f>
        <v>0</v>
      </c>
      <c r="R39">
        <f>1/((BU39+1)/(O39/1.6)+1/(P39/1.37)) + BU39/((BU39+1)/(O39/1.6) + BU39/(P39/1.37))</f>
        <v>0</v>
      </c>
      <c r="S39">
        <f>(BQ39*BS39)</f>
        <v>0</v>
      </c>
      <c r="T39">
        <f>(CH39+(S39+2*0.95*5.67E-8*(((CH39+$B$7)+273)^4-(CH39+273)^4)-44100*I39)/(1.84*29.3*P39+8*0.95*5.67E-8*(CH39+273)^3))</f>
        <v>0</v>
      </c>
      <c r="U39">
        <f>($C$7*CI39+$D$7*CJ39+$E$7*T39)</f>
        <v>0</v>
      </c>
      <c r="V39">
        <f>0.61365*exp(17.502*U39/(240.97+U39))</f>
        <v>0</v>
      </c>
      <c r="W39">
        <f>(X39/Y39*100)</f>
        <v>0</v>
      </c>
      <c r="X39">
        <f>CA39*(CF39+CG39)/1000</f>
        <v>0</v>
      </c>
      <c r="Y39">
        <f>0.61365*exp(17.502*CH39/(240.97+CH39))</f>
        <v>0</v>
      </c>
      <c r="Z39">
        <f>(V39-CA39*(CF39+CG39)/1000)</f>
        <v>0</v>
      </c>
      <c r="AA39">
        <f>(-I39*44100)</f>
        <v>0</v>
      </c>
      <c r="AB39">
        <f>2*29.3*P39*0.92*(CH39-U39)</f>
        <v>0</v>
      </c>
      <c r="AC39">
        <f>2*0.95*5.67E-8*(((CH39+$B$7)+273)^4-(U39+273)^4)</f>
        <v>0</v>
      </c>
      <c r="AD39">
        <f>S39+AC39+AA39+AB39</f>
        <v>0</v>
      </c>
      <c r="AE39">
        <v>0</v>
      </c>
      <c r="AF39">
        <v>0</v>
      </c>
      <c r="AG39">
        <f>IF(AE39*$H$13&gt;=AI39,1.0,(AI39/(AI39-AE39*$H$13)))</f>
        <v>0</v>
      </c>
      <c r="AH39">
        <f>(AG39-1)*100</f>
        <v>0</v>
      </c>
      <c r="AI39">
        <f>MAX(0,($B$13+$C$13*CM39)/(1+$D$13*CM39)*CF39/(CH39+273)*$E$13)</f>
        <v>0</v>
      </c>
      <c r="AJ39" t="s">
        <v>297</v>
      </c>
      <c r="AK39">
        <v>0</v>
      </c>
      <c r="AL39">
        <v>0</v>
      </c>
      <c r="AM39">
        <f>AL39-AK39</f>
        <v>0</v>
      </c>
      <c r="AN39">
        <f>AM39/AL39</f>
        <v>0</v>
      </c>
      <c r="AO39">
        <v>0</v>
      </c>
      <c r="AP39" t="s">
        <v>297</v>
      </c>
      <c r="AQ39">
        <v>0</v>
      </c>
      <c r="AR39">
        <v>0</v>
      </c>
      <c r="AS39">
        <f>1-AQ39/AR39</f>
        <v>0</v>
      </c>
      <c r="AT39">
        <v>0.5</v>
      </c>
      <c r="AU39">
        <f>BQ39</f>
        <v>0</v>
      </c>
      <c r="AV39">
        <f>J39</f>
        <v>0</v>
      </c>
      <c r="AW39">
        <f>AS39*AT39*AU39</f>
        <v>0</v>
      </c>
      <c r="AX39">
        <f>BC39/AR39</f>
        <v>0</v>
      </c>
      <c r="AY39">
        <f>(AV39-AO39)/AU39</f>
        <v>0</v>
      </c>
      <c r="AZ39">
        <f>(AL39-AR39)/AR39</f>
        <v>0</v>
      </c>
      <c r="BA39" t="s">
        <v>297</v>
      </c>
      <c r="BB39">
        <v>0</v>
      </c>
      <c r="BC39">
        <f>AR39-BB39</f>
        <v>0</v>
      </c>
      <c r="BD39">
        <f>(AR39-AQ39)/(AR39-BB39)</f>
        <v>0</v>
      </c>
      <c r="BE39">
        <f>(AL39-AR39)/(AL39-BB39)</f>
        <v>0</v>
      </c>
      <c r="BF39">
        <f>(AR39-AQ39)/(AR39-AK39)</f>
        <v>0</v>
      </c>
      <c r="BG39">
        <f>(AL39-AR39)/(AL39-AK39)</f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f>$B$11*CN39+$C$11*CO39+$F$11*CP39*(1-CS39)</f>
        <v>0</v>
      </c>
      <c r="BQ39">
        <f>BP39*BR39</f>
        <v>0</v>
      </c>
      <c r="BR39">
        <f>($B$11*$D$9+$C$11*$D$9+$F$11*((DC39+CU39)/MAX(DC39+CU39+DD39, 0.1)*$I$9+DD39/MAX(DC39+CU39+DD39, 0.1)*$J$9))/($B$11+$C$11+$F$11)</f>
        <v>0</v>
      </c>
      <c r="BS39">
        <f>($B$11*$K$9+$C$11*$K$9+$F$11*((DC39+CU39)/MAX(DC39+CU39+DD39, 0.1)*$P$9+DD39/MAX(DC39+CU39+DD39, 0.1)*$Q$9))/($B$11+$C$11+$F$11)</f>
        <v>0</v>
      </c>
      <c r="BT39">
        <v>6</v>
      </c>
      <c r="BU39">
        <v>0.5</v>
      </c>
      <c r="BV39" t="s">
        <v>298</v>
      </c>
      <c r="BW39">
        <v>2</v>
      </c>
      <c r="BX39">
        <v>1620339571</v>
      </c>
      <c r="BY39">
        <v>404.204</v>
      </c>
      <c r="BZ39">
        <v>419.912666666667</v>
      </c>
      <c r="CA39">
        <v>7.67406</v>
      </c>
      <c r="CB39">
        <v>4.10663666666667</v>
      </c>
      <c r="CC39">
        <v>401.269</v>
      </c>
      <c r="CD39">
        <v>7.70017</v>
      </c>
      <c r="CE39">
        <v>600.027333333333</v>
      </c>
      <c r="CF39">
        <v>100.224</v>
      </c>
      <c r="CG39">
        <v>0.0999515333333333</v>
      </c>
      <c r="CH39">
        <v>20.7111666666667</v>
      </c>
      <c r="CI39">
        <v>19.7782666666667</v>
      </c>
      <c r="CJ39">
        <v>999.9</v>
      </c>
      <c r="CK39">
        <v>0</v>
      </c>
      <c r="CL39">
        <v>0</v>
      </c>
      <c r="CM39">
        <v>9986.85666666667</v>
      </c>
      <c r="CN39">
        <v>0</v>
      </c>
      <c r="CO39">
        <v>0.221023</v>
      </c>
      <c r="CP39">
        <v>882.961666666667</v>
      </c>
      <c r="CQ39">
        <v>0.955005</v>
      </c>
      <c r="CR39">
        <v>0.0449946</v>
      </c>
      <c r="CS39">
        <v>0</v>
      </c>
      <c r="CT39">
        <v>1153.23</v>
      </c>
      <c r="CU39">
        <v>4.99999</v>
      </c>
      <c r="CV39">
        <v>10142.3</v>
      </c>
      <c r="CW39">
        <v>7632.83</v>
      </c>
      <c r="CX39">
        <v>38.125</v>
      </c>
      <c r="CY39">
        <v>41.375</v>
      </c>
      <c r="CZ39">
        <v>39.75</v>
      </c>
      <c r="DA39">
        <v>40.75</v>
      </c>
      <c r="DB39">
        <v>40.25</v>
      </c>
      <c r="DC39">
        <v>838.46</v>
      </c>
      <c r="DD39">
        <v>39.5</v>
      </c>
      <c r="DE39">
        <v>0</v>
      </c>
      <c r="DF39">
        <v>1620339573.1</v>
      </c>
      <c r="DG39">
        <v>0</v>
      </c>
      <c r="DH39">
        <v>1155.07076923077</v>
      </c>
      <c r="DI39">
        <v>-15.0557265093597</v>
      </c>
      <c r="DJ39">
        <v>-122.075213642385</v>
      </c>
      <c r="DK39">
        <v>10156.5730769231</v>
      </c>
      <c r="DL39">
        <v>15</v>
      </c>
      <c r="DM39">
        <v>1620339131</v>
      </c>
      <c r="DN39" t="s">
        <v>299</v>
      </c>
      <c r="DO39">
        <v>1620339116.5</v>
      </c>
      <c r="DP39">
        <v>1620339131</v>
      </c>
      <c r="DQ39">
        <v>60</v>
      </c>
      <c r="DR39">
        <v>0.345</v>
      </c>
      <c r="DS39">
        <v>-0.025</v>
      </c>
      <c r="DT39">
        <v>2.935</v>
      </c>
      <c r="DU39">
        <v>-0.026</v>
      </c>
      <c r="DV39">
        <v>420</v>
      </c>
      <c r="DW39">
        <v>1</v>
      </c>
      <c r="DX39">
        <v>0.12</v>
      </c>
      <c r="DY39">
        <v>0.02</v>
      </c>
      <c r="DZ39">
        <v>-15.674956097561</v>
      </c>
      <c r="EA39">
        <v>-0.0232536585365946</v>
      </c>
      <c r="EB39">
        <v>0.0236075437383125</v>
      </c>
      <c r="EC39">
        <v>1</v>
      </c>
      <c r="ED39">
        <v>1155.99941176471</v>
      </c>
      <c r="EE39">
        <v>-15.2558375634546</v>
      </c>
      <c r="EF39">
        <v>1.50302428686978</v>
      </c>
      <c r="EG39">
        <v>0</v>
      </c>
      <c r="EH39">
        <v>3.5867143902439</v>
      </c>
      <c r="EI39">
        <v>-0.162326759581872</v>
      </c>
      <c r="EJ39">
        <v>0.0168952223076028</v>
      </c>
      <c r="EK39">
        <v>0</v>
      </c>
      <c r="EL39">
        <v>1</v>
      </c>
      <c r="EM39">
        <v>3</v>
      </c>
      <c r="EN39" t="s">
        <v>310</v>
      </c>
      <c r="EO39">
        <v>100</v>
      </c>
      <c r="EP39">
        <v>100</v>
      </c>
      <c r="EQ39">
        <v>2.935</v>
      </c>
      <c r="ER39">
        <v>-0.0261</v>
      </c>
      <c r="ES39">
        <v>2.93495238095244</v>
      </c>
      <c r="ET39">
        <v>0</v>
      </c>
      <c r="EU39">
        <v>0</v>
      </c>
      <c r="EV39">
        <v>0</v>
      </c>
      <c r="EW39">
        <v>-0.0261150999999999</v>
      </c>
      <c r="EX39">
        <v>0</v>
      </c>
      <c r="EY39">
        <v>0</v>
      </c>
      <c r="EZ39">
        <v>0</v>
      </c>
      <c r="FA39">
        <v>-1</v>
      </c>
      <c r="FB39">
        <v>-1</v>
      </c>
      <c r="FC39">
        <v>-1</v>
      </c>
      <c r="FD39">
        <v>-1</v>
      </c>
      <c r="FE39">
        <v>7.6</v>
      </c>
      <c r="FF39">
        <v>7.3</v>
      </c>
      <c r="FG39">
        <v>2</v>
      </c>
      <c r="FH39">
        <v>631.99</v>
      </c>
      <c r="FI39">
        <v>369.418</v>
      </c>
      <c r="FJ39">
        <v>21.4455</v>
      </c>
      <c r="FK39">
        <v>25.1566</v>
      </c>
      <c r="FL39">
        <v>29.9998</v>
      </c>
      <c r="FM39">
        <v>25.2864</v>
      </c>
      <c r="FN39">
        <v>25.3268</v>
      </c>
      <c r="FO39">
        <v>20.5587</v>
      </c>
      <c r="FP39">
        <v>58.5547</v>
      </c>
      <c r="FQ39">
        <v>0</v>
      </c>
      <c r="FR39">
        <v>21.5</v>
      </c>
      <c r="FS39">
        <v>420</v>
      </c>
      <c r="FT39">
        <v>4.36129</v>
      </c>
      <c r="FU39">
        <v>101.466</v>
      </c>
      <c r="FV39">
        <v>102.311</v>
      </c>
    </row>
    <row r="40" spans="1:178">
      <c r="A40">
        <v>24</v>
      </c>
      <c r="B40">
        <v>1620339587</v>
      </c>
      <c r="C40">
        <v>345</v>
      </c>
      <c r="D40" t="s">
        <v>348</v>
      </c>
      <c r="E40" t="s">
        <v>349</v>
      </c>
      <c r="H40">
        <v>1620339586</v>
      </c>
      <c r="I40">
        <f>CE40*AG40*(CA40-CB40)/(100*BT40*(1000-AG40*CA40))</f>
        <v>0</v>
      </c>
      <c r="J40">
        <f>CE40*AG40*(BZ40-BY40*(1000-AG40*CB40)/(1000-AG40*CA40))/(100*BT40)</f>
        <v>0</v>
      </c>
      <c r="K40">
        <f>BY40 - IF(AG40&gt;1, J40*BT40*100.0/(AI40*CM40), 0)</f>
        <v>0</v>
      </c>
      <c r="L40">
        <f>((R40-I40/2)*K40-J40)/(R40+I40/2)</f>
        <v>0</v>
      </c>
      <c r="M40">
        <f>L40*(CF40+CG40)/1000.0</f>
        <v>0</v>
      </c>
      <c r="N40">
        <f>(BY40 - IF(AG40&gt;1, J40*BT40*100.0/(AI40*CM40), 0))*(CF40+CG40)/1000.0</f>
        <v>0</v>
      </c>
      <c r="O40">
        <f>2.0/((1/Q40-1/P40)+SIGN(Q40)*SQRT((1/Q40-1/P40)*(1/Q40-1/P40) + 4*BU40/((BU40+1)*(BU40+1))*(2*1/Q40*1/P40-1/P40*1/P40)))</f>
        <v>0</v>
      </c>
      <c r="P40">
        <f>IF(LEFT(BV40,1)&lt;&gt;"0",IF(LEFT(BV40,1)="1",3.0,BW40),$D$5+$E$5*(CM40*CF40/($K$5*1000))+$F$5*(CM40*CF40/($K$5*1000))*MAX(MIN(BT40,$J$5),$I$5)*MAX(MIN(BT40,$J$5),$I$5)+$G$5*MAX(MIN(BT40,$J$5),$I$5)*(CM40*CF40/($K$5*1000))+$H$5*(CM40*CF40/($K$5*1000))*(CM40*CF40/($K$5*1000)))</f>
        <v>0</v>
      </c>
      <c r="Q40">
        <f>I40*(1000-(1000*0.61365*exp(17.502*U40/(240.97+U40))/(CF40+CG40)+CA40)/2)/(1000*0.61365*exp(17.502*U40/(240.97+U40))/(CF40+CG40)-CA40)</f>
        <v>0</v>
      </c>
      <c r="R40">
        <f>1/((BU40+1)/(O40/1.6)+1/(P40/1.37)) + BU40/((BU40+1)/(O40/1.6) + BU40/(P40/1.37))</f>
        <v>0</v>
      </c>
      <c r="S40">
        <f>(BQ40*BS40)</f>
        <v>0</v>
      </c>
      <c r="T40">
        <f>(CH40+(S40+2*0.95*5.67E-8*(((CH40+$B$7)+273)^4-(CH40+273)^4)-44100*I40)/(1.84*29.3*P40+8*0.95*5.67E-8*(CH40+273)^3))</f>
        <v>0</v>
      </c>
      <c r="U40">
        <f>($C$7*CI40+$D$7*CJ40+$E$7*T40)</f>
        <v>0</v>
      </c>
      <c r="V40">
        <f>0.61365*exp(17.502*U40/(240.97+U40))</f>
        <v>0</v>
      </c>
      <c r="W40">
        <f>(X40/Y40*100)</f>
        <v>0</v>
      </c>
      <c r="X40">
        <f>CA40*(CF40+CG40)/1000</f>
        <v>0</v>
      </c>
      <c r="Y40">
        <f>0.61365*exp(17.502*CH40/(240.97+CH40))</f>
        <v>0</v>
      </c>
      <c r="Z40">
        <f>(V40-CA40*(CF40+CG40)/1000)</f>
        <v>0</v>
      </c>
      <c r="AA40">
        <f>(-I40*44100)</f>
        <v>0</v>
      </c>
      <c r="AB40">
        <f>2*29.3*P40*0.92*(CH40-U40)</f>
        <v>0</v>
      </c>
      <c r="AC40">
        <f>2*0.95*5.67E-8*(((CH40+$B$7)+273)^4-(U40+273)^4)</f>
        <v>0</v>
      </c>
      <c r="AD40">
        <f>S40+AC40+AA40+AB40</f>
        <v>0</v>
      </c>
      <c r="AE40">
        <v>0</v>
      </c>
      <c r="AF40">
        <v>0</v>
      </c>
      <c r="AG40">
        <f>IF(AE40*$H$13&gt;=AI40,1.0,(AI40/(AI40-AE40*$H$13)))</f>
        <v>0</v>
      </c>
      <c r="AH40">
        <f>(AG40-1)*100</f>
        <v>0</v>
      </c>
      <c r="AI40">
        <f>MAX(0,($B$13+$C$13*CM40)/(1+$D$13*CM40)*CF40/(CH40+273)*$E$13)</f>
        <v>0</v>
      </c>
      <c r="AJ40" t="s">
        <v>297</v>
      </c>
      <c r="AK40">
        <v>0</v>
      </c>
      <c r="AL40">
        <v>0</v>
      </c>
      <c r="AM40">
        <f>AL40-AK40</f>
        <v>0</v>
      </c>
      <c r="AN40">
        <f>AM40/AL40</f>
        <v>0</v>
      </c>
      <c r="AO40">
        <v>0</v>
      </c>
      <c r="AP40" t="s">
        <v>297</v>
      </c>
      <c r="AQ40">
        <v>0</v>
      </c>
      <c r="AR40">
        <v>0</v>
      </c>
      <c r="AS40">
        <f>1-AQ40/AR40</f>
        <v>0</v>
      </c>
      <c r="AT40">
        <v>0.5</v>
      </c>
      <c r="AU40">
        <f>BQ40</f>
        <v>0</v>
      </c>
      <c r="AV40">
        <f>J40</f>
        <v>0</v>
      </c>
      <c r="AW40">
        <f>AS40*AT40*AU40</f>
        <v>0</v>
      </c>
      <c r="AX40">
        <f>BC40/AR40</f>
        <v>0</v>
      </c>
      <c r="AY40">
        <f>(AV40-AO40)/AU40</f>
        <v>0</v>
      </c>
      <c r="AZ40">
        <f>(AL40-AR40)/AR40</f>
        <v>0</v>
      </c>
      <c r="BA40" t="s">
        <v>297</v>
      </c>
      <c r="BB40">
        <v>0</v>
      </c>
      <c r="BC40">
        <f>AR40-BB40</f>
        <v>0</v>
      </c>
      <c r="BD40">
        <f>(AR40-AQ40)/(AR40-BB40)</f>
        <v>0</v>
      </c>
      <c r="BE40">
        <f>(AL40-AR40)/(AL40-BB40)</f>
        <v>0</v>
      </c>
      <c r="BF40">
        <f>(AR40-AQ40)/(AR40-AK40)</f>
        <v>0</v>
      </c>
      <c r="BG40">
        <f>(AL40-AR40)/(AL40-AK40)</f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f>$B$11*CN40+$C$11*CO40+$F$11*CP40*(1-CS40)</f>
        <v>0</v>
      </c>
      <c r="BQ40">
        <f>BP40*BR40</f>
        <v>0</v>
      </c>
      <c r="BR40">
        <f>($B$11*$D$9+$C$11*$D$9+$F$11*((DC40+CU40)/MAX(DC40+CU40+DD40, 0.1)*$I$9+DD40/MAX(DC40+CU40+DD40, 0.1)*$J$9))/($B$11+$C$11+$F$11)</f>
        <v>0</v>
      </c>
      <c r="BS40">
        <f>($B$11*$K$9+$C$11*$K$9+$F$11*((DC40+CU40)/MAX(DC40+CU40+DD40, 0.1)*$P$9+DD40/MAX(DC40+CU40+DD40, 0.1)*$Q$9))/($B$11+$C$11+$F$11)</f>
        <v>0</v>
      </c>
      <c r="BT40">
        <v>6</v>
      </c>
      <c r="BU40">
        <v>0.5</v>
      </c>
      <c r="BV40" t="s">
        <v>298</v>
      </c>
      <c r="BW40">
        <v>2</v>
      </c>
      <c r="BX40">
        <v>1620339586</v>
      </c>
      <c r="BY40">
        <v>404.129333333333</v>
      </c>
      <c r="BZ40">
        <v>419.937</v>
      </c>
      <c r="CA40">
        <v>8.01562666666667</v>
      </c>
      <c r="CB40">
        <v>4.48796666666667</v>
      </c>
      <c r="CC40">
        <v>401.194333333333</v>
      </c>
      <c r="CD40">
        <v>8.04174333333333</v>
      </c>
      <c r="CE40">
        <v>599.987333333333</v>
      </c>
      <c r="CF40">
        <v>100.224</v>
      </c>
      <c r="CG40">
        <v>0.100024366666667</v>
      </c>
      <c r="CH40">
        <v>20.9783</v>
      </c>
      <c r="CI40">
        <v>20.0265333333333</v>
      </c>
      <c r="CJ40">
        <v>999.9</v>
      </c>
      <c r="CK40">
        <v>0</v>
      </c>
      <c r="CL40">
        <v>0</v>
      </c>
      <c r="CM40">
        <v>10020</v>
      </c>
      <c r="CN40">
        <v>0</v>
      </c>
      <c r="CO40">
        <v>0.221023</v>
      </c>
      <c r="CP40">
        <v>883.104333333333</v>
      </c>
      <c r="CQ40">
        <v>0.955013666666667</v>
      </c>
      <c r="CR40">
        <v>0.0449861333333333</v>
      </c>
      <c r="CS40">
        <v>0</v>
      </c>
      <c r="CT40">
        <v>1149.62666666667</v>
      </c>
      <c r="CU40">
        <v>4.99999</v>
      </c>
      <c r="CV40">
        <v>10114.1</v>
      </c>
      <c r="CW40">
        <v>7634.09333333333</v>
      </c>
      <c r="CX40">
        <v>38.125</v>
      </c>
      <c r="CY40">
        <v>41.375</v>
      </c>
      <c r="CZ40">
        <v>39.75</v>
      </c>
      <c r="DA40">
        <v>40.812</v>
      </c>
      <c r="DB40">
        <v>40.312</v>
      </c>
      <c r="DC40">
        <v>838.603333333333</v>
      </c>
      <c r="DD40">
        <v>39.5</v>
      </c>
      <c r="DE40">
        <v>0</v>
      </c>
      <c r="DF40">
        <v>1620339588.1</v>
      </c>
      <c r="DG40">
        <v>0</v>
      </c>
      <c r="DH40">
        <v>1151.2744</v>
      </c>
      <c r="DI40">
        <v>-15.0592307990008</v>
      </c>
      <c r="DJ40">
        <v>-123.846153960646</v>
      </c>
      <c r="DK40">
        <v>10125.084</v>
      </c>
      <c r="DL40">
        <v>15</v>
      </c>
      <c r="DM40">
        <v>1620339131</v>
      </c>
      <c r="DN40" t="s">
        <v>299</v>
      </c>
      <c r="DO40">
        <v>1620339116.5</v>
      </c>
      <c r="DP40">
        <v>1620339131</v>
      </c>
      <c r="DQ40">
        <v>60</v>
      </c>
      <c r="DR40">
        <v>0.345</v>
      </c>
      <c r="DS40">
        <v>-0.025</v>
      </c>
      <c r="DT40">
        <v>2.935</v>
      </c>
      <c r="DU40">
        <v>-0.026</v>
      </c>
      <c r="DV40">
        <v>420</v>
      </c>
      <c r="DW40">
        <v>1</v>
      </c>
      <c r="DX40">
        <v>0.12</v>
      </c>
      <c r="DY40">
        <v>0.02</v>
      </c>
      <c r="DZ40">
        <v>-15.7804292682927</v>
      </c>
      <c r="EA40">
        <v>-0.74226898954704</v>
      </c>
      <c r="EB40">
        <v>0.0861196140484552</v>
      </c>
      <c r="EC40">
        <v>0</v>
      </c>
      <c r="ED40">
        <v>1152.304</v>
      </c>
      <c r="EE40">
        <v>-15.0962443334072</v>
      </c>
      <c r="EF40">
        <v>1.54299189887698</v>
      </c>
      <c r="EG40">
        <v>0</v>
      </c>
      <c r="EH40">
        <v>3.54957341463415</v>
      </c>
      <c r="EI40">
        <v>-0.117231428571427</v>
      </c>
      <c r="EJ40">
        <v>0.0132053868553258</v>
      </c>
      <c r="EK40">
        <v>0</v>
      </c>
      <c r="EL40">
        <v>0</v>
      </c>
      <c r="EM40">
        <v>3</v>
      </c>
      <c r="EN40" t="s">
        <v>319</v>
      </c>
      <c r="EO40">
        <v>100</v>
      </c>
      <c r="EP40">
        <v>100</v>
      </c>
      <c r="EQ40">
        <v>2.935</v>
      </c>
      <c r="ER40">
        <v>-0.0261</v>
      </c>
      <c r="ES40">
        <v>2.93495238095244</v>
      </c>
      <c r="ET40">
        <v>0</v>
      </c>
      <c r="EU40">
        <v>0</v>
      </c>
      <c r="EV40">
        <v>0</v>
      </c>
      <c r="EW40">
        <v>-0.0261150999999999</v>
      </c>
      <c r="EX40">
        <v>0</v>
      </c>
      <c r="EY40">
        <v>0</v>
      </c>
      <c r="EZ40">
        <v>0</v>
      </c>
      <c r="FA40">
        <v>-1</v>
      </c>
      <c r="FB40">
        <v>-1</v>
      </c>
      <c r="FC40">
        <v>-1</v>
      </c>
      <c r="FD40">
        <v>-1</v>
      </c>
      <c r="FE40">
        <v>7.8</v>
      </c>
      <c r="FF40">
        <v>7.6</v>
      </c>
      <c r="FG40">
        <v>2</v>
      </c>
      <c r="FH40">
        <v>632.162</v>
      </c>
      <c r="FI40">
        <v>369.896</v>
      </c>
      <c r="FJ40">
        <v>21.9346</v>
      </c>
      <c r="FK40">
        <v>25.1445</v>
      </c>
      <c r="FL40">
        <v>29.9998</v>
      </c>
      <c r="FM40">
        <v>25.2786</v>
      </c>
      <c r="FN40">
        <v>25.3199</v>
      </c>
      <c r="FO40">
        <v>20.5609</v>
      </c>
      <c r="FP40">
        <v>55.6156</v>
      </c>
      <c r="FQ40">
        <v>0</v>
      </c>
      <c r="FR40">
        <v>22.04</v>
      </c>
      <c r="FS40">
        <v>420</v>
      </c>
      <c r="FT40">
        <v>4.72885</v>
      </c>
      <c r="FU40">
        <v>101.467</v>
      </c>
      <c r="FV40">
        <v>102.313</v>
      </c>
    </row>
    <row r="41" spans="1:178">
      <c r="A41">
        <v>25</v>
      </c>
      <c r="B41">
        <v>1620339602</v>
      </c>
      <c r="C41">
        <v>360</v>
      </c>
      <c r="D41" t="s">
        <v>350</v>
      </c>
      <c r="E41" t="s">
        <v>351</v>
      </c>
      <c r="H41">
        <v>1620339601</v>
      </c>
      <c r="I41">
        <f>CE41*AG41*(CA41-CB41)/(100*BT41*(1000-AG41*CA41))</f>
        <v>0</v>
      </c>
      <c r="J41">
        <f>CE41*AG41*(BZ41-BY41*(1000-AG41*CB41)/(1000-AG41*CA41))/(100*BT41)</f>
        <v>0</v>
      </c>
      <c r="K41">
        <f>BY41 - IF(AG41&gt;1, J41*BT41*100.0/(AI41*CM41), 0)</f>
        <v>0</v>
      </c>
      <c r="L41">
        <f>((R41-I41/2)*K41-J41)/(R41+I41/2)</f>
        <v>0</v>
      </c>
      <c r="M41">
        <f>L41*(CF41+CG41)/1000.0</f>
        <v>0</v>
      </c>
      <c r="N41">
        <f>(BY41 - IF(AG41&gt;1, J41*BT41*100.0/(AI41*CM41), 0))*(CF41+CG41)/1000.0</f>
        <v>0</v>
      </c>
      <c r="O41">
        <f>2.0/((1/Q41-1/P41)+SIGN(Q41)*SQRT((1/Q41-1/P41)*(1/Q41-1/P41) + 4*BU41/((BU41+1)*(BU41+1))*(2*1/Q41*1/P41-1/P41*1/P41)))</f>
        <v>0</v>
      </c>
      <c r="P41">
        <f>IF(LEFT(BV41,1)&lt;&gt;"0",IF(LEFT(BV41,1)="1",3.0,BW41),$D$5+$E$5*(CM41*CF41/($K$5*1000))+$F$5*(CM41*CF41/($K$5*1000))*MAX(MIN(BT41,$J$5),$I$5)*MAX(MIN(BT41,$J$5),$I$5)+$G$5*MAX(MIN(BT41,$J$5),$I$5)*(CM41*CF41/($K$5*1000))+$H$5*(CM41*CF41/($K$5*1000))*(CM41*CF41/($K$5*1000)))</f>
        <v>0</v>
      </c>
      <c r="Q41">
        <f>I41*(1000-(1000*0.61365*exp(17.502*U41/(240.97+U41))/(CF41+CG41)+CA41)/2)/(1000*0.61365*exp(17.502*U41/(240.97+U41))/(CF41+CG41)-CA41)</f>
        <v>0</v>
      </c>
      <c r="R41">
        <f>1/((BU41+1)/(O41/1.6)+1/(P41/1.37)) + BU41/((BU41+1)/(O41/1.6) + BU41/(P41/1.37))</f>
        <v>0</v>
      </c>
      <c r="S41">
        <f>(BQ41*BS41)</f>
        <v>0</v>
      </c>
      <c r="T41">
        <f>(CH41+(S41+2*0.95*5.67E-8*(((CH41+$B$7)+273)^4-(CH41+273)^4)-44100*I41)/(1.84*29.3*P41+8*0.95*5.67E-8*(CH41+273)^3))</f>
        <v>0</v>
      </c>
      <c r="U41">
        <f>($C$7*CI41+$D$7*CJ41+$E$7*T41)</f>
        <v>0</v>
      </c>
      <c r="V41">
        <f>0.61365*exp(17.502*U41/(240.97+U41))</f>
        <v>0</v>
      </c>
      <c r="W41">
        <f>(X41/Y41*100)</f>
        <v>0</v>
      </c>
      <c r="X41">
        <f>CA41*(CF41+CG41)/1000</f>
        <v>0</v>
      </c>
      <c r="Y41">
        <f>0.61365*exp(17.502*CH41/(240.97+CH41))</f>
        <v>0</v>
      </c>
      <c r="Z41">
        <f>(V41-CA41*(CF41+CG41)/1000)</f>
        <v>0</v>
      </c>
      <c r="AA41">
        <f>(-I41*44100)</f>
        <v>0</v>
      </c>
      <c r="AB41">
        <f>2*29.3*P41*0.92*(CH41-U41)</f>
        <v>0</v>
      </c>
      <c r="AC41">
        <f>2*0.95*5.67E-8*(((CH41+$B$7)+273)^4-(U41+273)^4)</f>
        <v>0</v>
      </c>
      <c r="AD41">
        <f>S41+AC41+AA41+AB41</f>
        <v>0</v>
      </c>
      <c r="AE41">
        <v>0</v>
      </c>
      <c r="AF41">
        <v>0</v>
      </c>
      <c r="AG41">
        <f>IF(AE41*$H$13&gt;=AI41,1.0,(AI41/(AI41-AE41*$H$13)))</f>
        <v>0</v>
      </c>
      <c r="AH41">
        <f>(AG41-1)*100</f>
        <v>0</v>
      </c>
      <c r="AI41">
        <f>MAX(0,($B$13+$C$13*CM41)/(1+$D$13*CM41)*CF41/(CH41+273)*$E$13)</f>
        <v>0</v>
      </c>
      <c r="AJ41" t="s">
        <v>297</v>
      </c>
      <c r="AK41">
        <v>0</v>
      </c>
      <c r="AL41">
        <v>0</v>
      </c>
      <c r="AM41">
        <f>AL41-AK41</f>
        <v>0</v>
      </c>
      <c r="AN41">
        <f>AM41/AL41</f>
        <v>0</v>
      </c>
      <c r="AO41">
        <v>0</v>
      </c>
      <c r="AP41" t="s">
        <v>297</v>
      </c>
      <c r="AQ41">
        <v>0</v>
      </c>
      <c r="AR41">
        <v>0</v>
      </c>
      <c r="AS41">
        <f>1-AQ41/AR41</f>
        <v>0</v>
      </c>
      <c r="AT41">
        <v>0.5</v>
      </c>
      <c r="AU41">
        <f>BQ41</f>
        <v>0</v>
      </c>
      <c r="AV41">
        <f>J41</f>
        <v>0</v>
      </c>
      <c r="AW41">
        <f>AS41*AT41*AU41</f>
        <v>0</v>
      </c>
      <c r="AX41">
        <f>BC41/AR41</f>
        <v>0</v>
      </c>
      <c r="AY41">
        <f>(AV41-AO41)/AU41</f>
        <v>0</v>
      </c>
      <c r="AZ41">
        <f>(AL41-AR41)/AR41</f>
        <v>0</v>
      </c>
      <c r="BA41" t="s">
        <v>297</v>
      </c>
      <c r="BB41">
        <v>0</v>
      </c>
      <c r="BC41">
        <f>AR41-BB41</f>
        <v>0</v>
      </c>
      <c r="BD41">
        <f>(AR41-AQ41)/(AR41-BB41)</f>
        <v>0</v>
      </c>
      <c r="BE41">
        <f>(AL41-AR41)/(AL41-BB41)</f>
        <v>0</v>
      </c>
      <c r="BF41">
        <f>(AR41-AQ41)/(AR41-AK41)</f>
        <v>0</v>
      </c>
      <c r="BG41">
        <f>(AL41-AR41)/(AL41-AK41)</f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f>$B$11*CN41+$C$11*CO41+$F$11*CP41*(1-CS41)</f>
        <v>0</v>
      </c>
      <c r="BQ41">
        <f>BP41*BR41</f>
        <v>0</v>
      </c>
      <c r="BR41">
        <f>($B$11*$D$9+$C$11*$D$9+$F$11*((DC41+CU41)/MAX(DC41+CU41+DD41, 0.1)*$I$9+DD41/MAX(DC41+CU41+DD41, 0.1)*$J$9))/($B$11+$C$11+$F$11)</f>
        <v>0</v>
      </c>
      <c r="BS41">
        <f>($B$11*$K$9+$C$11*$K$9+$F$11*((DC41+CU41)/MAX(DC41+CU41+DD41, 0.1)*$P$9+DD41/MAX(DC41+CU41+DD41, 0.1)*$Q$9))/($B$11+$C$11+$F$11)</f>
        <v>0</v>
      </c>
      <c r="BT41">
        <v>6</v>
      </c>
      <c r="BU41">
        <v>0.5</v>
      </c>
      <c r="BV41" t="s">
        <v>298</v>
      </c>
      <c r="BW41">
        <v>2</v>
      </c>
      <c r="BX41">
        <v>1620339601</v>
      </c>
      <c r="BY41">
        <v>403.996</v>
      </c>
      <c r="BZ41">
        <v>419.923333333333</v>
      </c>
      <c r="CA41">
        <v>8.37576</v>
      </c>
      <c r="CB41">
        <v>4.87433333333333</v>
      </c>
      <c r="CC41">
        <v>401.061</v>
      </c>
      <c r="CD41">
        <v>8.40187333333333</v>
      </c>
      <c r="CE41">
        <v>600.032666666667</v>
      </c>
      <c r="CF41">
        <v>100.228</v>
      </c>
      <c r="CG41">
        <v>0.0998812</v>
      </c>
      <c r="CH41">
        <v>21.2515333333333</v>
      </c>
      <c r="CI41">
        <v>20.2823</v>
      </c>
      <c r="CJ41">
        <v>999.9</v>
      </c>
      <c r="CK41">
        <v>0</v>
      </c>
      <c r="CL41">
        <v>0</v>
      </c>
      <c r="CM41">
        <v>9990.62666666667</v>
      </c>
      <c r="CN41">
        <v>0</v>
      </c>
      <c r="CO41">
        <v>0.221023</v>
      </c>
      <c r="CP41">
        <v>883.185666666667</v>
      </c>
      <c r="CQ41">
        <v>0.955009333333333</v>
      </c>
      <c r="CR41">
        <v>0.0449903666666667</v>
      </c>
      <c r="CS41">
        <v>0</v>
      </c>
      <c r="CT41">
        <v>1146.28666666667</v>
      </c>
      <c r="CU41">
        <v>4.99999</v>
      </c>
      <c r="CV41">
        <v>10085</v>
      </c>
      <c r="CW41">
        <v>7634.78333333333</v>
      </c>
      <c r="CX41">
        <v>38.187</v>
      </c>
      <c r="CY41">
        <v>41.375</v>
      </c>
      <c r="CZ41">
        <v>39.812</v>
      </c>
      <c r="DA41">
        <v>40.812</v>
      </c>
      <c r="DB41">
        <v>40.375</v>
      </c>
      <c r="DC41">
        <v>838.673333333333</v>
      </c>
      <c r="DD41">
        <v>39.5066666666667</v>
      </c>
      <c r="DE41">
        <v>0</v>
      </c>
      <c r="DF41">
        <v>1620339603.1</v>
      </c>
      <c r="DG41">
        <v>0</v>
      </c>
      <c r="DH41">
        <v>1147.70115384615</v>
      </c>
      <c r="DI41">
        <v>-14.6239316144648</v>
      </c>
      <c r="DJ41">
        <v>-119.473504105142</v>
      </c>
      <c r="DK41">
        <v>10095.7923076923</v>
      </c>
      <c r="DL41">
        <v>15</v>
      </c>
      <c r="DM41">
        <v>1620339131</v>
      </c>
      <c r="DN41" t="s">
        <v>299</v>
      </c>
      <c r="DO41">
        <v>1620339116.5</v>
      </c>
      <c r="DP41">
        <v>1620339131</v>
      </c>
      <c r="DQ41">
        <v>60</v>
      </c>
      <c r="DR41">
        <v>0.345</v>
      </c>
      <c r="DS41">
        <v>-0.025</v>
      </c>
      <c r="DT41">
        <v>2.935</v>
      </c>
      <c r="DU41">
        <v>-0.026</v>
      </c>
      <c r="DV41">
        <v>420</v>
      </c>
      <c r="DW41">
        <v>1</v>
      </c>
      <c r="DX41">
        <v>0.12</v>
      </c>
      <c r="DY41">
        <v>0.02</v>
      </c>
      <c r="DZ41">
        <v>-15.8916731707317</v>
      </c>
      <c r="EA41">
        <v>-0.251406271777025</v>
      </c>
      <c r="EB41">
        <v>0.0477697936213815</v>
      </c>
      <c r="EC41">
        <v>1</v>
      </c>
      <c r="ED41">
        <v>1148.63057142857</v>
      </c>
      <c r="EE41">
        <v>-14.3833268101771</v>
      </c>
      <c r="EF41">
        <v>1.46489578928653</v>
      </c>
      <c r="EG41">
        <v>0</v>
      </c>
      <c r="EH41">
        <v>3.51182682926829</v>
      </c>
      <c r="EI41">
        <v>-0.179366550522648</v>
      </c>
      <c r="EJ41">
        <v>0.0195406798242856</v>
      </c>
      <c r="EK41">
        <v>0</v>
      </c>
      <c r="EL41">
        <v>1</v>
      </c>
      <c r="EM41">
        <v>3</v>
      </c>
      <c r="EN41" t="s">
        <v>310</v>
      </c>
      <c r="EO41">
        <v>100</v>
      </c>
      <c r="EP41">
        <v>100</v>
      </c>
      <c r="EQ41">
        <v>2.935</v>
      </c>
      <c r="ER41">
        <v>-0.0261</v>
      </c>
      <c r="ES41">
        <v>2.93495238095244</v>
      </c>
      <c r="ET41">
        <v>0</v>
      </c>
      <c r="EU41">
        <v>0</v>
      </c>
      <c r="EV41">
        <v>0</v>
      </c>
      <c r="EW41">
        <v>-0.0261150999999999</v>
      </c>
      <c r="EX41">
        <v>0</v>
      </c>
      <c r="EY41">
        <v>0</v>
      </c>
      <c r="EZ41">
        <v>0</v>
      </c>
      <c r="FA41">
        <v>-1</v>
      </c>
      <c r="FB41">
        <v>-1</v>
      </c>
      <c r="FC41">
        <v>-1</v>
      </c>
      <c r="FD41">
        <v>-1</v>
      </c>
      <c r="FE41">
        <v>8.1</v>
      </c>
      <c r="FF41">
        <v>7.8</v>
      </c>
      <c r="FG41">
        <v>2</v>
      </c>
      <c r="FH41">
        <v>632.042</v>
      </c>
      <c r="FI41">
        <v>370.229</v>
      </c>
      <c r="FJ41">
        <v>22.4476</v>
      </c>
      <c r="FK41">
        <v>25.1334</v>
      </c>
      <c r="FL41">
        <v>29.9998</v>
      </c>
      <c r="FM41">
        <v>25.2715</v>
      </c>
      <c r="FN41">
        <v>25.313</v>
      </c>
      <c r="FO41">
        <v>20.5665</v>
      </c>
      <c r="FP41">
        <v>53.1947</v>
      </c>
      <c r="FQ41">
        <v>0</v>
      </c>
      <c r="FR41">
        <v>22.51</v>
      </c>
      <c r="FS41">
        <v>420</v>
      </c>
      <c r="FT41">
        <v>5.07334</v>
      </c>
      <c r="FU41">
        <v>101.469</v>
      </c>
      <c r="FV41">
        <v>102.314</v>
      </c>
    </row>
    <row r="42" spans="1:178">
      <c r="A42">
        <v>26</v>
      </c>
      <c r="B42">
        <v>1620339617</v>
      </c>
      <c r="C42">
        <v>375</v>
      </c>
      <c r="D42" t="s">
        <v>352</v>
      </c>
      <c r="E42" t="s">
        <v>353</v>
      </c>
      <c r="H42">
        <v>1620339616</v>
      </c>
      <c r="I42">
        <f>CE42*AG42*(CA42-CB42)/(100*BT42*(1000-AG42*CA42))</f>
        <v>0</v>
      </c>
      <c r="J42">
        <f>CE42*AG42*(BZ42-BY42*(1000-AG42*CB42)/(1000-AG42*CA42))/(100*BT42)</f>
        <v>0</v>
      </c>
      <c r="K42">
        <f>BY42 - IF(AG42&gt;1, J42*BT42*100.0/(AI42*CM42), 0)</f>
        <v>0</v>
      </c>
      <c r="L42">
        <f>((R42-I42/2)*K42-J42)/(R42+I42/2)</f>
        <v>0</v>
      </c>
      <c r="M42">
        <f>L42*(CF42+CG42)/1000.0</f>
        <v>0</v>
      </c>
      <c r="N42">
        <f>(BY42 - IF(AG42&gt;1, J42*BT42*100.0/(AI42*CM42), 0))*(CF42+CG42)/1000.0</f>
        <v>0</v>
      </c>
      <c r="O42">
        <f>2.0/((1/Q42-1/P42)+SIGN(Q42)*SQRT((1/Q42-1/P42)*(1/Q42-1/P42) + 4*BU42/((BU42+1)*(BU42+1))*(2*1/Q42*1/P42-1/P42*1/P42)))</f>
        <v>0</v>
      </c>
      <c r="P42">
        <f>IF(LEFT(BV42,1)&lt;&gt;"0",IF(LEFT(BV42,1)="1",3.0,BW42),$D$5+$E$5*(CM42*CF42/($K$5*1000))+$F$5*(CM42*CF42/($K$5*1000))*MAX(MIN(BT42,$J$5),$I$5)*MAX(MIN(BT42,$J$5),$I$5)+$G$5*MAX(MIN(BT42,$J$5),$I$5)*(CM42*CF42/($K$5*1000))+$H$5*(CM42*CF42/($K$5*1000))*(CM42*CF42/($K$5*1000)))</f>
        <v>0</v>
      </c>
      <c r="Q42">
        <f>I42*(1000-(1000*0.61365*exp(17.502*U42/(240.97+U42))/(CF42+CG42)+CA42)/2)/(1000*0.61365*exp(17.502*U42/(240.97+U42))/(CF42+CG42)-CA42)</f>
        <v>0</v>
      </c>
      <c r="R42">
        <f>1/((BU42+1)/(O42/1.6)+1/(P42/1.37)) + BU42/((BU42+1)/(O42/1.6) + BU42/(P42/1.37))</f>
        <v>0</v>
      </c>
      <c r="S42">
        <f>(BQ42*BS42)</f>
        <v>0</v>
      </c>
      <c r="T42">
        <f>(CH42+(S42+2*0.95*5.67E-8*(((CH42+$B$7)+273)^4-(CH42+273)^4)-44100*I42)/(1.84*29.3*P42+8*0.95*5.67E-8*(CH42+273)^3))</f>
        <v>0</v>
      </c>
      <c r="U42">
        <f>($C$7*CI42+$D$7*CJ42+$E$7*T42)</f>
        <v>0</v>
      </c>
      <c r="V42">
        <f>0.61365*exp(17.502*U42/(240.97+U42))</f>
        <v>0</v>
      </c>
      <c r="W42">
        <f>(X42/Y42*100)</f>
        <v>0</v>
      </c>
      <c r="X42">
        <f>CA42*(CF42+CG42)/1000</f>
        <v>0</v>
      </c>
      <c r="Y42">
        <f>0.61365*exp(17.502*CH42/(240.97+CH42))</f>
        <v>0</v>
      </c>
      <c r="Z42">
        <f>(V42-CA42*(CF42+CG42)/1000)</f>
        <v>0</v>
      </c>
      <c r="AA42">
        <f>(-I42*44100)</f>
        <v>0</v>
      </c>
      <c r="AB42">
        <f>2*29.3*P42*0.92*(CH42-U42)</f>
        <v>0</v>
      </c>
      <c r="AC42">
        <f>2*0.95*5.67E-8*(((CH42+$B$7)+273)^4-(U42+273)^4)</f>
        <v>0</v>
      </c>
      <c r="AD42">
        <f>S42+AC42+AA42+AB42</f>
        <v>0</v>
      </c>
      <c r="AE42">
        <v>0</v>
      </c>
      <c r="AF42">
        <v>0</v>
      </c>
      <c r="AG42">
        <f>IF(AE42*$H$13&gt;=AI42,1.0,(AI42/(AI42-AE42*$H$13)))</f>
        <v>0</v>
      </c>
      <c r="AH42">
        <f>(AG42-1)*100</f>
        <v>0</v>
      </c>
      <c r="AI42">
        <f>MAX(0,($B$13+$C$13*CM42)/(1+$D$13*CM42)*CF42/(CH42+273)*$E$13)</f>
        <v>0</v>
      </c>
      <c r="AJ42" t="s">
        <v>297</v>
      </c>
      <c r="AK42">
        <v>0</v>
      </c>
      <c r="AL42">
        <v>0</v>
      </c>
      <c r="AM42">
        <f>AL42-AK42</f>
        <v>0</v>
      </c>
      <c r="AN42">
        <f>AM42/AL42</f>
        <v>0</v>
      </c>
      <c r="AO42">
        <v>0</v>
      </c>
      <c r="AP42" t="s">
        <v>297</v>
      </c>
      <c r="AQ42">
        <v>0</v>
      </c>
      <c r="AR42">
        <v>0</v>
      </c>
      <c r="AS42">
        <f>1-AQ42/AR42</f>
        <v>0</v>
      </c>
      <c r="AT42">
        <v>0.5</v>
      </c>
      <c r="AU42">
        <f>BQ42</f>
        <v>0</v>
      </c>
      <c r="AV42">
        <f>J42</f>
        <v>0</v>
      </c>
      <c r="AW42">
        <f>AS42*AT42*AU42</f>
        <v>0</v>
      </c>
      <c r="AX42">
        <f>BC42/AR42</f>
        <v>0</v>
      </c>
      <c r="AY42">
        <f>(AV42-AO42)/AU42</f>
        <v>0</v>
      </c>
      <c r="AZ42">
        <f>(AL42-AR42)/AR42</f>
        <v>0</v>
      </c>
      <c r="BA42" t="s">
        <v>297</v>
      </c>
      <c r="BB42">
        <v>0</v>
      </c>
      <c r="BC42">
        <f>AR42-BB42</f>
        <v>0</v>
      </c>
      <c r="BD42">
        <f>(AR42-AQ42)/(AR42-BB42)</f>
        <v>0</v>
      </c>
      <c r="BE42">
        <f>(AL42-AR42)/(AL42-BB42)</f>
        <v>0</v>
      </c>
      <c r="BF42">
        <f>(AR42-AQ42)/(AR42-AK42)</f>
        <v>0</v>
      </c>
      <c r="BG42">
        <f>(AL42-AR42)/(AL42-AK42)</f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f>$B$11*CN42+$C$11*CO42+$F$11*CP42*(1-CS42)</f>
        <v>0</v>
      </c>
      <c r="BQ42">
        <f>BP42*BR42</f>
        <v>0</v>
      </c>
      <c r="BR42">
        <f>($B$11*$D$9+$C$11*$D$9+$F$11*((DC42+CU42)/MAX(DC42+CU42+DD42, 0.1)*$I$9+DD42/MAX(DC42+CU42+DD42, 0.1)*$J$9))/($B$11+$C$11+$F$11)</f>
        <v>0</v>
      </c>
      <c r="BS42">
        <f>($B$11*$K$9+$C$11*$K$9+$F$11*((DC42+CU42)/MAX(DC42+CU42+DD42, 0.1)*$P$9+DD42/MAX(DC42+CU42+DD42, 0.1)*$Q$9))/($B$11+$C$11+$F$11)</f>
        <v>0</v>
      </c>
      <c r="BT42">
        <v>6</v>
      </c>
      <c r="BU42">
        <v>0.5</v>
      </c>
      <c r="BV42" t="s">
        <v>298</v>
      </c>
      <c r="BW42">
        <v>2</v>
      </c>
      <c r="BX42">
        <v>1620339616</v>
      </c>
      <c r="BY42">
        <v>403.901666666667</v>
      </c>
      <c r="BZ42">
        <v>419.918666666667</v>
      </c>
      <c r="CA42">
        <v>8.73637666666667</v>
      </c>
      <c r="CB42">
        <v>5.28390666666667</v>
      </c>
      <c r="CC42">
        <v>400.966666666667</v>
      </c>
      <c r="CD42">
        <v>8.76249333333333</v>
      </c>
      <c r="CE42">
        <v>599.981666666667</v>
      </c>
      <c r="CF42">
        <v>100.228666666667</v>
      </c>
      <c r="CG42">
        <v>0.100157333333333</v>
      </c>
      <c r="CH42">
        <v>21.5305666666667</v>
      </c>
      <c r="CI42">
        <v>20.5300666666667</v>
      </c>
      <c r="CJ42">
        <v>999.9</v>
      </c>
      <c r="CK42">
        <v>0</v>
      </c>
      <c r="CL42">
        <v>0</v>
      </c>
      <c r="CM42">
        <v>9975.00333333333</v>
      </c>
      <c r="CN42">
        <v>0</v>
      </c>
      <c r="CO42">
        <v>0.221023</v>
      </c>
      <c r="CP42">
        <v>883.005333333333</v>
      </c>
      <c r="CQ42">
        <v>0.955009333333333</v>
      </c>
      <c r="CR42">
        <v>0.0449903666666667</v>
      </c>
      <c r="CS42">
        <v>0</v>
      </c>
      <c r="CT42">
        <v>1142.51666666667</v>
      </c>
      <c r="CU42">
        <v>4.99999</v>
      </c>
      <c r="CV42">
        <v>10053</v>
      </c>
      <c r="CW42">
        <v>7633.22</v>
      </c>
      <c r="CX42">
        <v>38.187</v>
      </c>
      <c r="CY42">
        <v>41.375</v>
      </c>
      <c r="CZ42">
        <v>39.812</v>
      </c>
      <c r="DA42">
        <v>40.875</v>
      </c>
      <c r="DB42">
        <v>40.4163333333333</v>
      </c>
      <c r="DC42">
        <v>838.503333333333</v>
      </c>
      <c r="DD42">
        <v>39.5</v>
      </c>
      <c r="DE42">
        <v>0</v>
      </c>
      <c r="DF42">
        <v>1620339618.1</v>
      </c>
      <c r="DG42">
        <v>0</v>
      </c>
      <c r="DH42">
        <v>1143.968</v>
      </c>
      <c r="DI42">
        <v>-13.338461557837</v>
      </c>
      <c r="DJ42">
        <v>-114.261538615784</v>
      </c>
      <c r="DK42">
        <v>10065.332</v>
      </c>
      <c r="DL42">
        <v>15</v>
      </c>
      <c r="DM42">
        <v>1620339131</v>
      </c>
      <c r="DN42" t="s">
        <v>299</v>
      </c>
      <c r="DO42">
        <v>1620339116.5</v>
      </c>
      <c r="DP42">
        <v>1620339131</v>
      </c>
      <c r="DQ42">
        <v>60</v>
      </c>
      <c r="DR42">
        <v>0.345</v>
      </c>
      <c r="DS42">
        <v>-0.025</v>
      </c>
      <c r="DT42">
        <v>2.935</v>
      </c>
      <c r="DU42">
        <v>-0.026</v>
      </c>
      <c r="DV42">
        <v>420</v>
      </c>
      <c r="DW42">
        <v>1</v>
      </c>
      <c r="DX42">
        <v>0.12</v>
      </c>
      <c r="DY42">
        <v>0.02</v>
      </c>
      <c r="DZ42">
        <v>-15.9711902439024</v>
      </c>
      <c r="EA42">
        <v>-0.396196515679478</v>
      </c>
      <c r="EB42">
        <v>0.0503425476107488</v>
      </c>
      <c r="EC42">
        <v>1</v>
      </c>
      <c r="ED42">
        <v>1144.78176470588</v>
      </c>
      <c r="EE42">
        <v>-14.4510189077647</v>
      </c>
      <c r="EF42">
        <v>1.42434602245925</v>
      </c>
      <c r="EG42">
        <v>0</v>
      </c>
      <c r="EH42">
        <v>3.47471804878049</v>
      </c>
      <c r="EI42">
        <v>-0.179618257839723</v>
      </c>
      <c r="EJ42">
        <v>0.0210637603734659</v>
      </c>
      <c r="EK42">
        <v>0</v>
      </c>
      <c r="EL42">
        <v>1</v>
      </c>
      <c r="EM42">
        <v>3</v>
      </c>
      <c r="EN42" t="s">
        <v>310</v>
      </c>
      <c r="EO42">
        <v>100</v>
      </c>
      <c r="EP42">
        <v>100</v>
      </c>
      <c r="EQ42">
        <v>2.935</v>
      </c>
      <c r="ER42">
        <v>-0.0261</v>
      </c>
      <c r="ES42">
        <v>2.93495238095244</v>
      </c>
      <c r="ET42">
        <v>0</v>
      </c>
      <c r="EU42">
        <v>0</v>
      </c>
      <c r="EV42">
        <v>0</v>
      </c>
      <c r="EW42">
        <v>-0.0261150999999999</v>
      </c>
      <c r="EX42">
        <v>0</v>
      </c>
      <c r="EY42">
        <v>0</v>
      </c>
      <c r="EZ42">
        <v>0</v>
      </c>
      <c r="FA42">
        <v>-1</v>
      </c>
      <c r="FB42">
        <v>-1</v>
      </c>
      <c r="FC42">
        <v>-1</v>
      </c>
      <c r="FD42">
        <v>-1</v>
      </c>
      <c r="FE42">
        <v>8.3</v>
      </c>
      <c r="FF42">
        <v>8.1</v>
      </c>
      <c r="FG42">
        <v>2</v>
      </c>
      <c r="FH42">
        <v>632.425</v>
      </c>
      <c r="FI42">
        <v>370.659</v>
      </c>
      <c r="FJ42">
        <v>22.9455</v>
      </c>
      <c r="FK42">
        <v>25.1233</v>
      </c>
      <c r="FL42">
        <v>29.9999</v>
      </c>
      <c r="FM42">
        <v>25.2641</v>
      </c>
      <c r="FN42">
        <v>25.3067</v>
      </c>
      <c r="FO42">
        <v>20.5693</v>
      </c>
      <c r="FP42">
        <v>49.8346</v>
      </c>
      <c r="FQ42">
        <v>0</v>
      </c>
      <c r="FR42">
        <v>23.05</v>
      </c>
      <c r="FS42">
        <v>420</v>
      </c>
      <c r="FT42">
        <v>5.55118</v>
      </c>
      <c r="FU42">
        <v>101.469</v>
      </c>
      <c r="FV42">
        <v>102.317</v>
      </c>
    </row>
    <row r="43" spans="1:178">
      <c r="A43">
        <v>27</v>
      </c>
      <c r="B43">
        <v>1620339632</v>
      </c>
      <c r="C43">
        <v>390</v>
      </c>
      <c r="D43" t="s">
        <v>354</v>
      </c>
      <c r="E43" t="s">
        <v>355</v>
      </c>
      <c r="H43">
        <v>1620339631</v>
      </c>
      <c r="I43">
        <f>CE43*AG43*(CA43-CB43)/(100*BT43*(1000-AG43*CA43))</f>
        <v>0</v>
      </c>
      <c r="J43">
        <f>CE43*AG43*(BZ43-BY43*(1000-AG43*CB43)/(1000-AG43*CA43))/(100*BT43)</f>
        <v>0</v>
      </c>
      <c r="K43">
        <f>BY43 - IF(AG43&gt;1, J43*BT43*100.0/(AI43*CM43), 0)</f>
        <v>0</v>
      </c>
      <c r="L43">
        <f>((R43-I43/2)*K43-J43)/(R43+I43/2)</f>
        <v>0</v>
      </c>
      <c r="M43">
        <f>L43*(CF43+CG43)/1000.0</f>
        <v>0</v>
      </c>
      <c r="N43">
        <f>(BY43 - IF(AG43&gt;1, J43*BT43*100.0/(AI43*CM43), 0))*(CF43+CG43)/1000.0</f>
        <v>0</v>
      </c>
      <c r="O43">
        <f>2.0/((1/Q43-1/P43)+SIGN(Q43)*SQRT((1/Q43-1/P43)*(1/Q43-1/P43) + 4*BU43/((BU43+1)*(BU43+1))*(2*1/Q43*1/P43-1/P43*1/P43)))</f>
        <v>0</v>
      </c>
      <c r="P43">
        <f>IF(LEFT(BV43,1)&lt;&gt;"0",IF(LEFT(BV43,1)="1",3.0,BW43),$D$5+$E$5*(CM43*CF43/($K$5*1000))+$F$5*(CM43*CF43/($K$5*1000))*MAX(MIN(BT43,$J$5),$I$5)*MAX(MIN(BT43,$J$5),$I$5)+$G$5*MAX(MIN(BT43,$J$5),$I$5)*(CM43*CF43/($K$5*1000))+$H$5*(CM43*CF43/($K$5*1000))*(CM43*CF43/($K$5*1000)))</f>
        <v>0</v>
      </c>
      <c r="Q43">
        <f>I43*(1000-(1000*0.61365*exp(17.502*U43/(240.97+U43))/(CF43+CG43)+CA43)/2)/(1000*0.61365*exp(17.502*U43/(240.97+U43))/(CF43+CG43)-CA43)</f>
        <v>0</v>
      </c>
      <c r="R43">
        <f>1/((BU43+1)/(O43/1.6)+1/(P43/1.37)) + BU43/((BU43+1)/(O43/1.6) + BU43/(P43/1.37))</f>
        <v>0</v>
      </c>
      <c r="S43">
        <f>(BQ43*BS43)</f>
        <v>0</v>
      </c>
      <c r="T43">
        <f>(CH43+(S43+2*0.95*5.67E-8*(((CH43+$B$7)+273)^4-(CH43+273)^4)-44100*I43)/(1.84*29.3*P43+8*0.95*5.67E-8*(CH43+273)^3))</f>
        <v>0</v>
      </c>
      <c r="U43">
        <f>($C$7*CI43+$D$7*CJ43+$E$7*T43)</f>
        <v>0</v>
      </c>
      <c r="V43">
        <f>0.61365*exp(17.502*U43/(240.97+U43))</f>
        <v>0</v>
      </c>
      <c r="W43">
        <f>(X43/Y43*100)</f>
        <v>0</v>
      </c>
      <c r="X43">
        <f>CA43*(CF43+CG43)/1000</f>
        <v>0</v>
      </c>
      <c r="Y43">
        <f>0.61365*exp(17.502*CH43/(240.97+CH43))</f>
        <v>0</v>
      </c>
      <c r="Z43">
        <f>(V43-CA43*(CF43+CG43)/1000)</f>
        <v>0</v>
      </c>
      <c r="AA43">
        <f>(-I43*44100)</f>
        <v>0</v>
      </c>
      <c r="AB43">
        <f>2*29.3*P43*0.92*(CH43-U43)</f>
        <v>0</v>
      </c>
      <c r="AC43">
        <f>2*0.95*5.67E-8*(((CH43+$B$7)+273)^4-(U43+273)^4)</f>
        <v>0</v>
      </c>
      <c r="AD43">
        <f>S43+AC43+AA43+AB43</f>
        <v>0</v>
      </c>
      <c r="AE43">
        <v>0</v>
      </c>
      <c r="AF43">
        <v>0</v>
      </c>
      <c r="AG43">
        <f>IF(AE43*$H$13&gt;=AI43,1.0,(AI43/(AI43-AE43*$H$13)))</f>
        <v>0</v>
      </c>
      <c r="AH43">
        <f>(AG43-1)*100</f>
        <v>0</v>
      </c>
      <c r="AI43">
        <f>MAX(0,($B$13+$C$13*CM43)/(1+$D$13*CM43)*CF43/(CH43+273)*$E$13)</f>
        <v>0</v>
      </c>
      <c r="AJ43" t="s">
        <v>297</v>
      </c>
      <c r="AK43">
        <v>0</v>
      </c>
      <c r="AL43">
        <v>0</v>
      </c>
      <c r="AM43">
        <f>AL43-AK43</f>
        <v>0</v>
      </c>
      <c r="AN43">
        <f>AM43/AL43</f>
        <v>0</v>
      </c>
      <c r="AO43">
        <v>0</v>
      </c>
      <c r="AP43" t="s">
        <v>297</v>
      </c>
      <c r="AQ43">
        <v>0</v>
      </c>
      <c r="AR43">
        <v>0</v>
      </c>
      <c r="AS43">
        <f>1-AQ43/AR43</f>
        <v>0</v>
      </c>
      <c r="AT43">
        <v>0.5</v>
      </c>
      <c r="AU43">
        <f>BQ43</f>
        <v>0</v>
      </c>
      <c r="AV43">
        <f>J43</f>
        <v>0</v>
      </c>
      <c r="AW43">
        <f>AS43*AT43*AU43</f>
        <v>0</v>
      </c>
      <c r="AX43">
        <f>BC43/AR43</f>
        <v>0</v>
      </c>
      <c r="AY43">
        <f>(AV43-AO43)/AU43</f>
        <v>0</v>
      </c>
      <c r="AZ43">
        <f>(AL43-AR43)/AR43</f>
        <v>0</v>
      </c>
      <c r="BA43" t="s">
        <v>297</v>
      </c>
      <c r="BB43">
        <v>0</v>
      </c>
      <c r="BC43">
        <f>AR43-BB43</f>
        <v>0</v>
      </c>
      <c r="BD43">
        <f>(AR43-AQ43)/(AR43-BB43)</f>
        <v>0</v>
      </c>
      <c r="BE43">
        <f>(AL43-AR43)/(AL43-BB43)</f>
        <v>0</v>
      </c>
      <c r="BF43">
        <f>(AR43-AQ43)/(AR43-AK43)</f>
        <v>0</v>
      </c>
      <c r="BG43">
        <f>(AL43-AR43)/(AL43-AK43)</f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f>$B$11*CN43+$C$11*CO43+$F$11*CP43*(1-CS43)</f>
        <v>0</v>
      </c>
      <c r="BQ43">
        <f>BP43*BR43</f>
        <v>0</v>
      </c>
      <c r="BR43">
        <f>($B$11*$D$9+$C$11*$D$9+$F$11*((DC43+CU43)/MAX(DC43+CU43+DD43, 0.1)*$I$9+DD43/MAX(DC43+CU43+DD43, 0.1)*$J$9))/($B$11+$C$11+$F$11)</f>
        <v>0</v>
      </c>
      <c r="BS43">
        <f>($B$11*$K$9+$C$11*$K$9+$F$11*((DC43+CU43)/MAX(DC43+CU43+DD43, 0.1)*$P$9+DD43/MAX(DC43+CU43+DD43, 0.1)*$Q$9))/($B$11+$C$11+$F$11)</f>
        <v>0</v>
      </c>
      <c r="BT43">
        <v>6</v>
      </c>
      <c r="BU43">
        <v>0.5</v>
      </c>
      <c r="BV43" t="s">
        <v>298</v>
      </c>
      <c r="BW43">
        <v>2</v>
      </c>
      <c r="BX43">
        <v>1620339631</v>
      </c>
      <c r="BY43">
        <v>403.896666666667</v>
      </c>
      <c r="BZ43">
        <v>419.983</v>
      </c>
      <c r="CA43">
        <v>9.11095333333333</v>
      </c>
      <c r="CB43">
        <v>5.70913666666667</v>
      </c>
      <c r="CC43">
        <v>400.961666666667</v>
      </c>
      <c r="CD43">
        <v>9.13707</v>
      </c>
      <c r="CE43">
        <v>600.065666666667</v>
      </c>
      <c r="CF43">
        <v>100.23</v>
      </c>
      <c r="CG43">
        <v>0.0999763</v>
      </c>
      <c r="CH43">
        <v>21.8136333333333</v>
      </c>
      <c r="CI43">
        <v>20.7988</v>
      </c>
      <c r="CJ43">
        <v>999.9</v>
      </c>
      <c r="CK43">
        <v>0</v>
      </c>
      <c r="CL43">
        <v>0</v>
      </c>
      <c r="CM43">
        <v>9985.62666666667</v>
      </c>
      <c r="CN43">
        <v>0</v>
      </c>
      <c r="CO43">
        <v>0.221023</v>
      </c>
      <c r="CP43">
        <v>883.076</v>
      </c>
      <c r="CQ43">
        <v>0.955013666666667</v>
      </c>
      <c r="CR43">
        <v>0.0449861333333333</v>
      </c>
      <c r="CS43">
        <v>0</v>
      </c>
      <c r="CT43">
        <v>1139.17</v>
      </c>
      <c r="CU43">
        <v>4.99999</v>
      </c>
      <c r="CV43">
        <v>10026.2</v>
      </c>
      <c r="CW43">
        <v>7633.84666666667</v>
      </c>
      <c r="CX43">
        <v>38.25</v>
      </c>
      <c r="CY43">
        <v>41.437</v>
      </c>
      <c r="CZ43">
        <v>39.875</v>
      </c>
      <c r="DA43">
        <v>40.875</v>
      </c>
      <c r="DB43">
        <v>40.479</v>
      </c>
      <c r="DC43">
        <v>838.576666666667</v>
      </c>
      <c r="DD43">
        <v>39.5</v>
      </c>
      <c r="DE43">
        <v>0</v>
      </c>
      <c r="DF43">
        <v>1620339633.1</v>
      </c>
      <c r="DG43">
        <v>0</v>
      </c>
      <c r="DH43">
        <v>1140.62423076923</v>
      </c>
      <c r="DI43">
        <v>-13.2694017125621</v>
      </c>
      <c r="DJ43">
        <v>-114.642735047768</v>
      </c>
      <c r="DK43">
        <v>10037.6346153846</v>
      </c>
      <c r="DL43">
        <v>15</v>
      </c>
      <c r="DM43">
        <v>1620339131</v>
      </c>
      <c r="DN43" t="s">
        <v>299</v>
      </c>
      <c r="DO43">
        <v>1620339116.5</v>
      </c>
      <c r="DP43">
        <v>1620339131</v>
      </c>
      <c r="DQ43">
        <v>60</v>
      </c>
      <c r="DR43">
        <v>0.345</v>
      </c>
      <c r="DS43">
        <v>-0.025</v>
      </c>
      <c r="DT43">
        <v>2.935</v>
      </c>
      <c r="DU43">
        <v>-0.026</v>
      </c>
      <c r="DV43">
        <v>420</v>
      </c>
      <c r="DW43">
        <v>1</v>
      </c>
      <c r="DX43">
        <v>0.12</v>
      </c>
      <c r="DY43">
        <v>0.02</v>
      </c>
      <c r="DZ43">
        <v>-16.0716585365854</v>
      </c>
      <c r="EA43">
        <v>-0.327489198606303</v>
      </c>
      <c r="EB43">
        <v>0.0422386424371285</v>
      </c>
      <c r="EC43">
        <v>1</v>
      </c>
      <c r="ED43">
        <v>1141.51285714286</v>
      </c>
      <c r="EE43">
        <v>-13.579686181878</v>
      </c>
      <c r="EF43">
        <v>1.37208198719749</v>
      </c>
      <c r="EG43">
        <v>0</v>
      </c>
      <c r="EH43">
        <v>3.43097536585366</v>
      </c>
      <c r="EI43">
        <v>-0.185665296167239</v>
      </c>
      <c r="EJ43">
        <v>0.020134108918433</v>
      </c>
      <c r="EK43">
        <v>0</v>
      </c>
      <c r="EL43">
        <v>1</v>
      </c>
      <c r="EM43">
        <v>3</v>
      </c>
      <c r="EN43" t="s">
        <v>310</v>
      </c>
      <c r="EO43">
        <v>100</v>
      </c>
      <c r="EP43">
        <v>100</v>
      </c>
      <c r="EQ43">
        <v>2.935</v>
      </c>
      <c r="ER43">
        <v>-0.0261</v>
      </c>
      <c r="ES43">
        <v>2.93495238095244</v>
      </c>
      <c r="ET43">
        <v>0</v>
      </c>
      <c r="EU43">
        <v>0</v>
      </c>
      <c r="EV43">
        <v>0</v>
      </c>
      <c r="EW43">
        <v>-0.0261150999999999</v>
      </c>
      <c r="EX43">
        <v>0</v>
      </c>
      <c r="EY43">
        <v>0</v>
      </c>
      <c r="EZ43">
        <v>0</v>
      </c>
      <c r="FA43">
        <v>-1</v>
      </c>
      <c r="FB43">
        <v>-1</v>
      </c>
      <c r="FC43">
        <v>-1</v>
      </c>
      <c r="FD43">
        <v>-1</v>
      </c>
      <c r="FE43">
        <v>8.6</v>
      </c>
      <c r="FF43">
        <v>8.3</v>
      </c>
      <c r="FG43">
        <v>2</v>
      </c>
      <c r="FH43">
        <v>632.689</v>
      </c>
      <c r="FI43">
        <v>371.316</v>
      </c>
      <c r="FJ43">
        <v>23.4451</v>
      </c>
      <c r="FK43">
        <v>25.1144</v>
      </c>
      <c r="FL43">
        <v>29.9999</v>
      </c>
      <c r="FM43">
        <v>25.2577</v>
      </c>
      <c r="FN43">
        <v>25.3008</v>
      </c>
      <c r="FO43">
        <v>20.5754</v>
      </c>
      <c r="FP43">
        <v>46.3448</v>
      </c>
      <c r="FQ43">
        <v>0</v>
      </c>
      <c r="FR43">
        <v>23.51</v>
      </c>
      <c r="FS43">
        <v>420</v>
      </c>
      <c r="FT43">
        <v>5.97114</v>
      </c>
      <c r="FU43">
        <v>101.471</v>
      </c>
      <c r="FV43">
        <v>102.317</v>
      </c>
    </row>
    <row r="44" spans="1:178">
      <c r="A44">
        <v>28</v>
      </c>
      <c r="B44">
        <v>1620339647</v>
      </c>
      <c r="C44">
        <v>405</v>
      </c>
      <c r="D44" t="s">
        <v>356</v>
      </c>
      <c r="E44" t="s">
        <v>357</v>
      </c>
      <c r="H44">
        <v>1620339646</v>
      </c>
      <c r="I44">
        <f>CE44*AG44*(CA44-CB44)/(100*BT44*(1000-AG44*CA44))</f>
        <v>0</v>
      </c>
      <c r="J44">
        <f>CE44*AG44*(BZ44-BY44*(1000-AG44*CB44)/(1000-AG44*CA44))/(100*BT44)</f>
        <v>0</v>
      </c>
      <c r="K44">
        <f>BY44 - IF(AG44&gt;1, J44*BT44*100.0/(AI44*CM44), 0)</f>
        <v>0</v>
      </c>
      <c r="L44">
        <f>((R44-I44/2)*K44-J44)/(R44+I44/2)</f>
        <v>0</v>
      </c>
      <c r="M44">
        <f>L44*(CF44+CG44)/1000.0</f>
        <v>0</v>
      </c>
      <c r="N44">
        <f>(BY44 - IF(AG44&gt;1, J44*BT44*100.0/(AI44*CM44), 0))*(CF44+CG44)/1000.0</f>
        <v>0</v>
      </c>
      <c r="O44">
        <f>2.0/((1/Q44-1/P44)+SIGN(Q44)*SQRT((1/Q44-1/P44)*(1/Q44-1/P44) + 4*BU44/((BU44+1)*(BU44+1))*(2*1/Q44*1/P44-1/P44*1/P44)))</f>
        <v>0</v>
      </c>
      <c r="P44">
        <f>IF(LEFT(BV44,1)&lt;&gt;"0",IF(LEFT(BV44,1)="1",3.0,BW44),$D$5+$E$5*(CM44*CF44/($K$5*1000))+$F$5*(CM44*CF44/($K$5*1000))*MAX(MIN(BT44,$J$5),$I$5)*MAX(MIN(BT44,$J$5),$I$5)+$G$5*MAX(MIN(BT44,$J$5),$I$5)*(CM44*CF44/($K$5*1000))+$H$5*(CM44*CF44/($K$5*1000))*(CM44*CF44/($K$5*1000)))</f>
        <v>0</v>
      </c>
      <c r="Q44">
        <f>I44*(1000-(1000*0.61365*exp(17.502*U44/(240.97+U44))/(CF44+CG44)+CA44)/2)/(1000*0.61365*exp(17.502*U44/(240.97+U44))/(CF44+CG44)-CA44)</f>
        <v>0</v>
      </c>
      <c r="R44">
        <f>1/((BU44+1)/(O44/1.6)+1/(P44/1.37)) + BU44/((BU44+1)/(O44/1.6) + BU44/(P44/1.37))</f>
        <v>0</v>
      </c>
      <c r="S44">
        <f>(BQ44*BS44)</f>
        <v>0</v>
      </c>
      <c r="T44">
        <f>(CH44+(S44+2*0.95*5.67E-8*(((CH44+$B$7)+273)^4-(CH44+273)^4)-44100*I44)/(1.84*29.3*P44+8*0.95*5.67E-8*(CH44+273)^3))</f>
        <v>0</v>
      </c>
      <c r="U44">
        <f>($C$7*CI44+$D$7*CJ44+$E$7*T44)</f>
        <v>0</v>
      </c>
      <c r="V44">
        <f>0.61365*exp(17.502*U44/(240.97+U44))</f>
        <v>0</v>
      </c>
      <c r="W44">
        <f>(X44/Y44*100)</f>
        <v>0</v>
      </c>
      <c r="X44">
        <f>CA44*(CF44+CG44)/1000</f>
        <v>0</v>
      </c>
      <c r="Y44">
        <f>0.61365*exp(17.502*CH44/(240.97+CH44))</f>
        <v>0</v>
      </c>
      <c r="Z44">
        <f>(V44-CA44*(CF44+CG44)/1000)</f>
        <v>0</v>
      </c>
      <c r="AA44">
        <f>(-I44*44100)</f>
        <v>0</v>
      </c>
      <c r="AB44">
        <f>2*29.3*P44*0.92*(CH44-U44)</f>
        <v>0</v>
      </c>
      <c r="AC44">
        <f>2*0.95*5.67E-8*(((CH44+$B$7)+273)^4-(U44+273)^4)</f>
        <v>0</v>
      </c>
      <c r="AD44">
        <f>S44+AC44+AA44+AB44</f>
        <v>0</v>
      </c>
      <c r="AE44">
        <v>0</v>
      </c>
      <c r="AF44">
        <v>0</v>
      </c>
      <c r="AG44">
        <f>IF(AE44*$H$13&gt;=AI44,1.0,(AI44/(AI44-AE44*$H$13)))</f>
        <v>0</v>
      </c>
      <c r="AH44">
        <f>(AG44-1)*100</f>
        <v>0</v>
      </c>
      <c r="AI44">
        <f>MAX(0,($B$13+$C$13*CM44)/(1+$D$13*CM44)*CF44/(CH44+273)*$E$13)</f>
        <v>0</v>
      </c>
      <c r="AJ44" t="s">
        <v>297</v>
      </c>
      <c r="AK44">
        <v>0</v>
      </c>
      <c r="AL44">
        <v>0</v>
      </c>
      <c r="AM44">
        <f>AL44-AK44</f>
        <v>0</v>
      </c>
      <c r="AN44">
        <f>AM44/AL44</f>
        <v>0</v>
      </c>
      <c r="AO44">
        <v>0</v>
      </c>
      <c r="AP44" t="s">
        <v>297</v>
      </c>
      <c r="AQ44">
        <v>0</v>
      </c>
      <c r="AR44">
        <v>0</v>
      </c>
      <c r="AS44">
        <f>1-AQ44/AR44</f>
        <v>0</v>
      </c>
      <c r="AT44">
        <v>0.5</v>
      </c>
      <c r="AU44">
        <f>BQ44</f>
        <v>0</v>
      </c>
      <c r="AV44">
        <f>J44</f>
        <v>0</v>
      </c>
      <c r="AW44">
        <f>AS44*AT44*AU44</f>
        <v>0</v>
      </c>
      <c r="AX44">
        <f>BC44/AR44</f>
        <v>0</v>
      </c>
      <c r="AY44">
        <f>(AV44-AO44)/AU44</f>
        <v>0</v>
      </c>
      <c r="AZ44">
        <f>(AL44-AR44)/AR44</f>
        <v>0</v>
      </c>
      <c r="BA44" t="s">
        <v>297</v>
      </c>
      <c r="BB44">
        <v>0</v>
      </c>
      <c r="BC44">
        <f>AR44-BB44</f>
        <v>0</v>
      </c>
      <c r="BD44">
        <f>(AR44-AQ44)/(AR44-BB44)</f>
        <v>0</v>
      </c>
      <c r="BE44">
        <f>(AL44-AR44)/(AL44-BB44)</f>
        <v>0</v>
      </c>
      <c r="BF44">
        <f>(AR44-AQ44)/(AR44-AK44)</f>
        <v>0</v>
      </c>
      <c r="BG44">
        <f>(AL44-AR44)/(AL44-AK44)</f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f>$B$11*CN44+$C$11*CO44+$F$11*CP44*(1-CS44)</f>
        <v>0</v>
      </c>
      <c r="BQ44">
        <f>BP44*BR44</f>
        <v>0</v>
      </c>
      <c r="BR44">
        <f>($B$11*$D$9+$C$11*$D$9+$F$11*((DC44+CU44)/MAX(DC44+CU44+DD44, 0.1)*$I$9+DD44/MAX(DC44+CU44+DD44, 0.1)*$J$9))/($B$11+$C$11+$F$11)</f>
        <v>0</v>
      </c>
      <c r="BS44">
        <f>($B$11*$K$9+$C$11*$K$9+$F$11*((DC44+CU44)/MAX(DC44+CU44+DD44, 0.1)*$P$9+DD44/MAX(DC44+CU44+DD44, 0.1)*$Q$9))/($B$11+$C$11+$F$11)</f>
        <v>0</v>
      </c>
      <c r="BT44">
        <v>6</v>
      </c>
      <c r="BU44">
        <v>0.5</v>
      </c>
      <c r="BV44" t="s">
        <v>298</v>
      </c>
      <c r="BW44">
        <v>2</v>
      </c>
      <c r="BX44">
        <v>1620339646</v>
      </c>
      <c r="BY44">
        <v>403.865333333333</v>
      </c>
      <c r="BZ44">
        <v>419.98</v>
      </c>
      <c r="CA44">
        <v>9.50282</v>
      </c>
      <c r="CB44">
        <v>6.14944333333333</v>
      </c>
      <c r="CC44">
        <v>400.930333333333</v>
      </c>
      <c r="CD44">
        <v>9.52894</v>
      </c>
      <c r="CE44">
        <v>600.031</v>
      </c>
      <c r="CF44">
        <v>100.231</v>
      </c>
      <c r="CG44">
        <v>0.100066633333333</v>
      </c>
      <c r="CH44">
        <v>22.1001666666667</v>
      </c>
      <c r="CI44">
        <v>21.0681</v>
      </c>
      <c r="CJ44">
        <v>999.9</v>
      </c>
      <c r="CK44">
        <v>0</v>
      </c>
      <c r="CL44">
        <v>0</v>
      </c>
      <c r="CM44">
        <v>10009.3733333333</v>
      </c>
      <c r="CN44">
        <v>0</v>
      </c>
      <c r="CO44">
        <v>0.221023</v>
      </c>
      <c r="CP44">
        <v>883.067</v>
      </c>
      <c r="CQ44">
        <v>0.955013666666667</v>
      </c>
      <c r="CR44">
        <v>0.0449861333333333</v>
      </c>
      <c r="CS44">
        <v>0</v>
      </c>
      <c r="CT44">
        <v>1135.76</v>
      </c>
      <c r="CU44">
        <v>4.99999</v>
      </c>
      <c r="CV44">
        <v>9998.83666666667</v>
      </c>
      <c r="CW44">
        <v>7633.77</v>
      </c>
      <c r="CX44">
        <v>38.25</v>
      </c>
      <c r="CY44">
        <v>41.437</v>
      </c>
      <c r="CZ44">
        <v>39.875</v>
      </c>
      <c r="DA44">
        <v>40.875</v>
      </c>
      <c r="DB44">
        <v>40.5</v>
      </c>
      <c r="DC44">
        <v>838.57</v>
      </c>
      <c r="DD44">
        <v>39.5</v>
      </c>
      <c r="DE44">
        <v>0</v>
      </c>
      <c r="DF44">
        <v>1620339648.1</v>
      </c>
      <c r="DG44">
        <v>0</v>
      </c>
      <c r="DH44">
        <v>1137.244</v>
      </c>
      <c r="DI44">
        <v>-13.3907692572727</v>
      </c>
      <c r="DJ44">
        <v>-115.496153999025</v>
      </c>
      <c r="DK44">
        <v>10009.3308</v>
      </c>
      <c r="DL44">
        <v>15</v>
      </c>
      <c r="DM44">
        <v>1620339131</v>
      </c>
      <c r="DN44" t="s">
        <v>299</v>
      </c>
      <c r="DO44">
        <v>1620339116.5</v>
      </c>
      <c r="DP44">
        <v>1620339131</v>
      </c>
      <c r="DQ44">
        <v>60</v>
      </c>
      <c r="DR44">
        <v>0.345</v>
      </c>
      <c r="DS44">
        <v>-0.025</v>
      </c>
      <c r="DT44">
        <v>2.935</v>
      </c>
      <c r="DU44">
        <v>-0.026</v>
      </c>
      <c r="DV44">
        <v>420</v>
      </c>
      <c r="DW44">
        <v>1</v>
      </c>
      <c r="DX44">
        <v>0.12</v>
      </c>
      <c r="DY44">
        <v>0.02</v>
      </c>
      <c r="DZ44">
        <v>-16.1357341463415</v>
      </c>
      <c r="EA44">
        <v>-0.207915679442505</v>
      </c>
      <c r="EB44">
        <v>0.0393506352244021</v>
      </c>
      <c r="EC44">
        <v>1</v>
      </c>
      <c r="ED44">
        <v>1138.10647058824</v>
      </c>
      <c r="EE44">
        <v>-13.0713402372796</v>
      </c>
      <c r="EF44">
        <v>1.29311043692183</v>
      </c>
      <c r="EG44">
        <v>0</v>
      </c>
      <c r="EH44">
        <v>3.38308365853659</v>
      </c>
      <c r="EI44">
        <v>-0.154635052264809</v>
      </c>
      <c r="EJ44">
        <v>0.016045056948131</v>
      </c>
      <c r="EK44">
        <v>0</v>
      </c>
      <c r="EL44">
        <v>1</v>
      </c>
      <c r="EM44">
        <v>3</v>
      </c>
      <c r="EN44" t="s">
        <v>310</v>
      </c>
      <c r="EO44">
        <v>100</v>
      </c>
      <c r="EP44">
        <v>100</v>
      </c>
      <c r="EQ44">
        <v>2.935</v>
      </c>
      <c r="ER44">
        <v>-0.0261</v>
      </c>
      <c r="ES44">
        <v>2.93495238095244</v>
      </c>
      <c r="ET44">
        <v>0</v>
      </c>
      <c r="EU44">
        <v>0</v>
      </c>
      <c r="EV44">
        <v>0</v>
      </c>
      <c r="EW44">
        <v>-0.0261150999999999</v>
      </c>
      <c r="EX44">
        <v>0</v>
      </c>
      <c r="EY44">
        <v>0</v>
      </c>
      <c r="EZ44">
        <v>0</v>
      </c>
      <c r="FA44">
        <v>-1</v>
      </c>
      <c r="FB44">
        <v>-1</v>
      </c>
      <c r="FC44">
        <v>-1</v>
      </c>
      <c r="FD44">
        <v>-1</v>
      </c>
      <c r="FE44">
        <v>8.8</v>
      </c>
      <c r="FF44">
        <v>8.6</v>
      </c>
      <c r="FG44">
        <v>2</v>
      </c>
      <c r="FH44">
        <v>632.615</v>
      </c>
      <c r="FI44">
        <v>371.75</v>
      </c>
      <c r="FJ44">
        <v>23.9484</v>
      </c>
      <c r="FK44">
        <v>25.1069</v>
      </c>
      <c r="FL44">
        <v>30</v>
      </c>
      <c r="FM44">
        <v>25.2513</v>
      </c>
      <c r="FN44">
        <v>25.2951</v>
      </c>
      <c r="FO44">
        <v>20.5765</v>
      </c>
      <c r="FP44">
        <v>43.2636</v>
      </c>
      <c r="FQ44">
        <v>0</v>
      </c>
      <c r="FR44">
        <v>24.05</v>
      </c>
      <c r="FS44">
        <v>420</v>
      </c>
      <c r="FT44">
        <v>6.37115</v>
      </c>
      <c r="FU44">
        <v>101.472</v>
      </c>
      <c r="FV44">
        <v>102.317</v>
      </c>
    </row>
    <row r="45" spans="1:178">
      <c r="A45">
        <v>29</v>
      </c>
      <c r="B45">
        <v>1620339662</v>
      </c>
      <c r="C45">
        <v>420</v>
      </c>
      <c r="D45" t="s">
        <v>358</v>
      </c>
      <c r="E45" t="s">
        <v>359</v>
      </c>
      <c r="H45">
        <v>1620339661</v>
      </c>
      <c r="I45">
        <f>CE45*AG45*(CA45-CB45)/(100*BT45*(1000-AG45*CA45))</f>
        <v>0</v>
      </c>
      <c r="J45">
        <f>CE45*AG45*(BZ45-BY45*(1000-AG45*CB45)/(1000-AG45*CA45))/(100*BT45)</f>
        <v>0</v>
      </c>
      <c r="K45">
        <f>BY45 - IF(AG45&gt;1, J45*BT45*100.0/(AI45*CM45), 0)</f>
        <v>0</v>
      </c>
      <c r="L45">
        <f>((R45-I45/2)*K45-J45)/(R45+I45/2)</f>
        <v>0</v>
      </c>
      <c r="M45">
        <f>L45*(CF45+CG45)/1000.0</f>
        <v>0</v>
      </c>
      <c r="N45">
        <f>(BY45 - IF(AG45&gt;1, J45*BT45*100.0/(AI45*CM45), 0))*(CF45+CG45)/1000.0</f>
        <v>0</v>
      </c>
      <c r="O45">
        <f>2.0/((1/Q45-1/P45)+SIGN(Q45)*SQRT((1/Q45-1/P45)*(1/Q45-1/P45) + 4*BU45/((BU45+1)*(BU45+1))*(2*1/Q45*1/P45-1/P45*1/P45)))</f>
        <v>0</v>
      </c>
      <c r="P45">
        <f>IF(LEFT(BV45,1)&lt;&gt;"0",IF(LEFT(BV45,1)="1",3.0,BW45),$D$5+$E$5*(CM45*CF45/($K$5*1000))+$F$5*(CM45*CF45/($K$5*1000))*MAX(MIN(BT45,$J$5),$I$5)*MAX(MIN(BT45,$J$5),$I$5)+$G$5*MAX(MIN(BT45,$J$5),$I$5)*(CM45*CF45/($K$5*1000))+$H$5*(CM45*CF45/($K$5*1000))*(CM45*CF45/($K$5*1000)))</f>
        <v>0</v>
      </c>
      <c r="Q45">
        <f>I45*(1000-(1000*0.61365*exp(17.502*U45/(240.97+U45))/(CF45+CG45)+CA45)/2)/(1000*0.61365*exp(17.502*U45/(240.97+U45))/(CF45+CG45)-CA45)</f>
        <v>0</v>
      </c>
      <c r="R45">
        <f>1/((BU45+1)/(O45/1.6)+1/(P45/1.37)) + BU45/((BU45+1)/(O45/1.6) + BU45/(P45/1.37))</f>
        <v>0</v>
      </c>
      <c r="S45">
        <f>(BQ45*BS45)</f>
        <v>0</v>
      </c>
      <c r="T45">
        <f>(CH45+(S45+2*0.95*5.67E-8*(((CH45+$B$7)+273)^4-(CH45+273)^4)-44100*I45)/(1.84*29.3*P45+8*0.95*5.67E-8*(CH45+273)^3))</f>
        <v>0</v>
      </c>
      <c r="U45">
        <f>($C$7*CI45+$D$7*CJ45+$E$7*T45)</f>
        <v>0</v>
      </c>
      <c r="V45">
        <f>0.61365*exp(17.502*U45/(240.97+U45))</f>
        <v>0</v>
      </c>
      <c r="W45">
        <f>(X45/Y45*100)</f>
        <v>0</v>
      </c>
      <c r="X45">
        <f>CA45*(CF45+CG45)/1000</f>
        <v>0</v>
      </c>
      <c r="Y45">
        <f>0.61365*exp(17.502*CH45/(240.97+CH45))</f>
        <v>0</v>
      </c>
      <c r="Z45">
        <f>(V45-CA45*(CF45+CG45)/1000)</f>
        <v>0</v>
      </c>
      <c r="AA45">
        <f>(-I45*44100)</f>
        <v>0</v>
      </c>
      <c r="AB45">
        <f>2*29.3*P45*0.92*(CH45-U45)</f>
        <v>0</v>
      </c>
      <c r="AC45">
        <f>2*0.95*5.67E-8*(((CH45+$B$7)+273)^4-(U45+273)^4)</f>
        <v>0</v>
      </c>
      <c r="AD45">
        <f>S45+AC45+AA45+AB45</f>
        <v>0</v>
      </c>
      <c r="AE45">
        <v>0</v>
      </c>
      <c r="AF45">
        <v>0</v>
      </c>
      <c r="AG45">
        <f>IF(AE45*$H$13&gt;=AI45,1.0,(AI45/(AI45-AE45*$H$13)))</f>
        <v>0</v>
      </c>
      <c r="AH45">
        <f>(AG45-1)*100</f>
        <v>0</v>
      </c>
      <c r="AI45">
        <f>MAX(0,($B$13+$C$13*CM45)/(1+$D$13*CM45)*CF45/(CH45+273)*$E$13)</f>
        <v>0</v>
      </c>
      <c r="AJ45" t="s">
        <v>297</v>
      </c>
      <c r="AK45">
        <v>0</v>
      </c>
      <c r="AL45">
        <v>0</v>
      </c>
      <c r="AM45">
        <f>AL45-AK45</f>
        <v>0</v>
      </c>
      <c r="AN45">
        <f>AM45/AL45</f>
        <v>0</v>
      </c>
      <c r="AO45">
        <v>0</v>
      </c>
      <c r="AP45" t="s">
        <v>297</v>
      </c>
      <c r="AQ45">
        <v>0</v>
      </c>
      <c r="AR45">
        <v>0</v>
      </c>
      <c r="AS45">
        <f>1-AQ45/AR45</f>
        <v>0</v>
      </c>
      <c r="AT45">
        <v>0.5</v>
      </c>
      <c r="AU45">
        <f>BQ45</f>
        <v>0</v>
      </c>
      <c r="AV45">
        <f>J45</f>
        <v>0</v>
      </c>
      <c r="AW45">
        <f>AS45*AT45*AU45</f>
        <v>0</v>
      </c>
      <c r="AX45">
        <f>BC45/AR45</f>
        <v>0</v>
      </c>
      <c r="AY45">
        <f>(AV45-AO45)/AU45</f>
        <v>0</v>
      </c>
      <c r="AZ45">
        <f>(AL45-AR45)/AR45</f>
        <v>0</v>
      </c>
      <c r="BA45" t="s">
        <v>297</v>
      </c>
      <c r="BB45">
        <v>0</v>
      </c>
      <c r="BC45">
        <f>AR45-BB45</f>
        <v>0</v>
      </c>
      <c r="BD45">
        <f>(AR45-AQ45)/(AR45-BB45)</f>
        <v>0</v>
      </c>
      <c r="BE45">
        <f>(AL45-AR45)/(AL45-BB45)</f>
        <v>0</v>
      </c>
      <c r="BF45">
        <f>(AR45-AQ45)/(AR45-AK45)</f>
        <v>0</v>
      </c>
      <c r="BG45">
        <f>(AL45-AR45)/(AL45-AK45)</f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f>$B$11*CN45+$C$11*CO45+$F$11*CP45*(1-CS45)</f>
        <v>0</v>
      </c>
      <c r="BQ45">
        <f>BP45*BR45</f>
        <v>0</v>
      </c>
      <c r="BR45">
        <f>($B$11*$D$9+$C$11*$D$9+$F$11*((DC45+CU45)/MAX(DC45+CU45+DD45, 0.1)*$I$9+DD45/MAX(DC45+CU45+DD45, 0.1)*$J$9))/($B$11+$C$11+$F$11)</f>
        <v>0</v>
      </c>
      <c r="BS45">
        <f>($B$11*$K$9+$C$11*$K$9+$F$11*((DC45+CU45)/MAX(DC45+CU45+DD45, 0.1)*$P$9+DD45/MAX(DC45+CU45+DD45, 0.1)*$Q$9))/($B$11+$C$11+$F$11)</f>
        <v>0</v>
      </c>
      <c r="BT45">
        <v>6</v>
      </c>
      <c r="BU45">
        <v>0.5</v>
      </c>
      <c r="BV45" t="s">
        <v>298</v>
      </c>
      <c r="BW45">
        <v>2</v>
      </c>
      <c r="BX45">
        <v>1620339661</v>
      </c>
      <c r="BY45">
        <v>403.695666666667</v>
      </c>
      <c r="BZ45">
        <v>419.804666666667</v>
      </c>
      <c r="CA45">
        <v>9.90833666666667</v>
      </c>
      <c r="CB45">
        <v>6.60468666666667</v>
      </c>
      <c r="CC45">
        <v>400.760666666667</v>
      </c>
      <c r="CD45">
        <v>9.93445666666667</v>
      </c>
      <c r="CE45">
        <v>600.009666666667</v>
      </c>
      <c r="CF45">
        <v>100.233666666667</v>
      </c>
      <c r="CG45">
        <v>0.100309666666667</v>
      </c>
      <c r="CH45">
        <v>22.3920333333333</v>
      </c>
      <c r="CI45">
        <v>21.3431666666667</v>
      </c>
      <c r="CJ45">
        <v>999.9</v>
      </c>
      <c r="CK45">
        <v>0</v>
      </c>
      <c r="CL45">
        <v>0</v>
      </c>
      <c r="CM45">
        <v>9972.29</v>
      </c>
      <c r="CN45">
        <v>0</v>
      </c>
      <c r="CO45">
        <v>0.221023</v>
      </c>
      <c r="CP45">
        <v>882.887333333333</v>
      </c>
      <c r="CQ45">
        <v>0.955005</v>
      </c>
      <c r="CR45">
        <v>0.0449946</v>
      </c>
      <c r="CS45">
        <v>0</v>
      </c>
      <c r="CT45">
        <v>1132.52666666667</v>
      </c>
      <c r="CU45">
        <v>4.99999</v>
      </c>
      <c r="CV45">
        <v>9970.02333333333</v>
      </c>
      <c r="CW45">
        <v>7632.18666666667</v>
      </c>
      <c r="CX45">
        <v>38.312</v>
      </c>
      <c r="CY45">
        <v>41.437</v>
      </c>
      <c r="CZ45">
        <v>39.875</v>
      </c>
      <c r="DA45">
        <v>40.937</v>
      </c>
      <c r="DB45">
        <v>40.562</v>
      </c>
      <c r="DC45">
        <v>838.386666666667</v>
      </c>
      <c r="DD45">
        <v>39.5</v>
      </c>
      <c r="DE45">
        <v>0</v>
      </c>
      <c r="DF45">
        <v>1620339663.1</v>
      </c>
      <c r="DG45">
        <v>0</v>
      </c>
      <c r="DH45">
        <v>1133.93884615385</v>
      </c>
      <c r="DI45">
        <v>-12.8769230853061</v>
      </c>
      <c r="DJ45">
        <v>-100.805128213437</v>
      </c>
      <c r="DK45">
        <v>9982.70653846154</v>
      </c>
      <c r="DL45">
        <v>15</v>
      </c>
      <c r="DM45">
        <v>1620339131</v>
      </c>
      <c r="DN45" t="s">
        <v>299</v>
      </c>
      <c r="DO45">
        <v>1620339116.5</v>
      </c>
      <c r="DP45">
        <v>1620339131</v>
      </c>
      <c r="DQ45">
        <v>60</v>
      </c>
      <c r="DR45">
        <v>0.345</v>
      </c>
      <c r="DS45">
        <v>-0.025</v>
      </c>
      <c r="DT45">
        <v>2.935</v>
      </c>
      <c r="DU45">
        <v>-0.026</v>
      </c>
      <c r="DV45">
        <v>420</v>
      </c>
      <c r="DW45">
        <v>1</v>
      </c>
      <c r="DX45">
        <v>0.12</v>
      </c>
      <c r="DY45">
        <v>0.02</v>
      </c>
      <c r="DZ45">
        <v>-16.1490780487805</v>
      </c>
      <c r="EA45">
        <v>0.108622996515672</v>
      </c>
      <c r="EB45">
        <v>0.0370809629166624</v>
      </c>
      <c r="EC45">
        <v>1</v>
      </c>
      <c r="ED45">
        <v>1134.58705882353</v>
      </c>
      <c r="EE45">
        <v>-13.2689102983832</v>
      </c>
      <c r="EF45">
        <v>1.31504982999251</v>
      </c>
      <c r="EG45">
        <v>0</v>
      </c>
      <c r="EH45">
        <v>3.34190658536585</v>
      </c>
      <c r="EI45">
        <v>-0.206000278745633</v>
      </c>
      <c r="EJ45">
        <v>0.0212310027117221</v>
      </c>
      <c r="EK45">
        <v>0</v>
      </c>
      <c r="EL45">
        <v>1</v>
      </c>
      <c r="EM45">
        <v>3</v>
      </c>
      <c r="EN45" t="s">
        <v>310</v>
      </c>
      <c r="EO45">
        <v>100</v>
      </c>
      <c r="EP45">
        <v>100</v>
      </c>
      <c r="EQ45">
        <v>2.935</v>
      </c>
      <c r="ER45">
        <v>-0.0261</v>
      </c>
      <c r="ES45">
        <v>2.93495238095244</v>
      </c>
      <c r="ET45">
        <v>0</v>
      </c>
      <c r="EU45">
        <v>0</v>
      </c>
      <c r="EV45">
        <v>0</v>
      </c>
      <c r="EW45">
        <v>-0.0261150999999999</v>
      </c>
      <c r="EX45">
        <v>0</v>
      </c>
      <c r="EY45">
        <v>0</v>
      </c>
      <c r="EZ45">
        <v>0</v>
      </c>
      <c r="FA45">
        <v>-1</v>
      </c>
      <c r="FB45">
        <v>-1</v>
      </c>
      <c r="FC45">
        <v>-1</v>
      </c>
      <c r="FD45">
        <v>-1</v>
      </c>
      <c r="FE45">
        <v>9.1</v>
      </c>
      <c r="FF45">
        <v>8.8</v>
      </c>
      <c r="FG45">
        <v>2</v>
      </c>
      <c r="FH45">
        <v>632.779</v>
      </c>
      <c r="FI45">
        <v>372.254</v>
      </c>
      <c r="FJ45">
        <v>24.4429</v>
      </c>
      <c r="FK45">
        <v>25.1006</v>
      </c>
      <c r="FL45">
        <v>30</v>
      </c>
      <c r="FM45">
        <v>25.246</v>
      </c>
      <c r="FN45">
        <v>25.2897</v>
      </c>
      <c r="FO45">
        <v>20.5894</v>
      </c>
      <c r="FP45">
        <v>39.2561</v>
      </c>
      <c r="FQ45">
        <v>0</v>
      </c>
      <c r="FR45">
        <v>24.52</v>
      </c>
      <c r="FS45">
        <v>420</v>
      </c>
      <c r="FT45">
        <v>6.90721</v>
      </c>
      <c r="FU45">
        <v>101.471</v>
      </c>
      <c r="FV45">
        <v>102.315</v>
      </c>
    </row>
    <row r="46" spans="1:178">
      <c r="A46">
        <v>30</v>
      </c>
      <c r="B46">
        <v>1620339677</v>
      </c>
      <c r="C46">
        <v>435</v>
      </c>
      <c r="D46" t="s">
        <v>360</v>
      </c>
      <c r="E46" t="s">
        <v>361</v>
      </c>
      <c r="H46">
        <v>1620339676</v>
      </c>
      <c r="I46">
        <f>CE46*AG46*(CA46-CB46)/(100*BT46*(1000-AG46*CA46))</f>
        <v>0</v>
      </c>
      <c r="J46">
        <f>CE46*AG46*(BZ46-BY46*(1000-AG46*CB46)/(1000-AG46*CA46))/(100*BT46)</f>
        <v>0</v>
      </c>
      <c r="K46">
        <f>BY46 - IF(AG46&gt;1, J46*BT46*100.0/(AI46*CM46), 0)</f>
        <v>0</v>
      </c>
      <c r="L46">
        <f>((R46-I46/2)*K46-J46)/(R46+I46/2)</f>
        <v>0</v>
      </c>
      <c r="M46">
        <f>L46*(CF46+CG46)/1000.0</f>
        <v>0</v>
      </c>
      <c r="N46">
        <f>(BY46 - IF(AG46&gt;1, J46*BT46*100.0/(AI46*CM46), 0))*(CF46+CG46)/1000.0</f>
        <v>0</v>
      </c>
      <c r="O46">
        <f>2.0/((1/Q46-1/P46)+SIGN(Q46)*SQRT((1/Q46-1/P46)*(1/Q46-1/P46) + 4*BU46/((BU46+1)*(BU46+1))*(2*1/Q46*1/P46-1/P46*1/P46)))</f>
        <v>0</v>
      </c>
      <c r="P46">
        <f>IF(LEFT(BV46,1)&lt;&gt;"0",IF(LEFT(BV46,1)="1",3.0,BW46),$D$5+$E$5*(CM46*CF46/($K$5*1000))+$F$5*(CM46*CF46/($K$5*1000))*MAX(MIN(BT46,$J$5),$I$5)*MAX(MIN(BT46,$J$5),$I$5)+$G$5*MAX(MIN(BT46,$J$5),$I$5)*(CM46*CF46/($K$5*1000))+$H$5*(CM46*CF46/($K$5*1000))*(CM46*CF46/($K$5*1000)))</f>
        <v>0</v>
      </c>
      <c r="Q46">
        <f>I46*(1000-(1000*0.61365*exp(17.502*U46/(240.97+U46))/(CF46+CG46)+CA46)/2)/(1000*0.61365*exp(17.502*U46/(240.97+U46))/(CF46+CG46)-CA46)</f>
        <v>0</v>
      </c>
      <c r="R46">
        <f>1/((BU46+1)/(O46/1.6)+1/(P46/1.37)) + BU46/((BU46+1)/(O46/1.6) + BU46/(P46/1.37))</f>
        <v>0</v>
      </c>
      <c r="S46">
        <f>(BQ46*BS46)</f>
        <v>0</v>
      </c>
      <c r="T46">
        <f>(CH46+(S46+2*0.95*5.67E-8*(((CH46+$B$7)+273)^4-(CH46+273)^4)-44100*I46)/(1.84*29.3*P46+8*0.95*5.67E-8*(CH46+273)^3))</f>
        <v>0</v>
      </c>
      <c r="U46">
        <f>($C$7*CI46+$D$7*CJ46+$E$7*T46)</f>
        <v>0</v>
      </c>
      <c r="V46">
        <f>0.61365*exp(17.502*U46/(240.97+U46))</f>
        <v>0</v>
      </c>
      <c r="W46">
        <f>(X46/Y46*100)</f>
        <v>0</v>
      </c>
      <c r="X46">
        <f>CA46*(CF46+CG46)/1000</f>
        <v>0</v>
      </c>
      <c r="Y46">
        <f>0.61365*exp(17.502*CH46/(240.97+CH46))</f>
        <v>0</v>
      </c>
      <c r="Z46">
        <f>(V46-CA46*(CF46+CG46)/1000)</f>
        <v>0</v>
      </c>
      <c r="AA46">
        <f>(-I46*44100)</f>
        <v>0</v>
      </c>
      <c r="AB46">
        <f>2*29.3*P46*0.92*(CH46-U46)</f>
        <v>0</v>
      </c>
      <c r="AC46">
        <f>2*0.95*5.67E-8*(((CH46+$B$7)+273)^4-(U46+273)^4)</f>
        <v>0</v>
      </c>
      <c r="AD46">
        <f>S46+AC46+AA46+AB46</f>
        <v>0</v>
      </c>
      <c r="AE46">
        <v>0</v>
      </c>
      <c r="AF46">
        <v>0</v>
      </c>
      <c r="AG46">
        <f>IF(AE46*$H$13&gt;=AI46,1.0,(AI46/(AI46-AE46*$H$13)))</f>
        <v>0</v>
      </c>
      <c r="AH46">
        <f>(AG46-1)*100</f>
        <v>0</v>
      </c>
      <c r="AI46">
        <f>MAX(0,($B$13+$C$13*CM46)/(1+$D$13*CM46)*CF46/(CH46+273)*$E$13)</f>
        <v>0</v>
      </c>
      <c r="AJ46" t="s">
        <v>297</v>
      </c>
      <c r="AK46">
        <v>0</v>
      </c>
      <c r="AL46">
        <v>0</v>
      </c>
      <c r="AM46">
        <f>AL46-AK46</f>
        <v>0</v>
      </c>
      <c r="AN46">
        <f>AM46/AL46</f>
        <v>0</v>
      </c>
      <c r="AO46">
        <v>0</v>
      </c>
      <c r="AP46" t="s">
        <v>297</v>
      </c>
      <c r="AQ46">
        <v>0</v>
      </c>
      <c r="AR46">
        <v>0</v>
      </c>
      <c r="AS46">
        <f>1-AQ46/AR46</f>
        <v>0</v>
      </c>
      <c r="AT46">
        <v>0.5</v>
      </c>
      <c r="AU46">
        <f>BQ46</f>
        <v>0</v>
      </c>
      <c r="AV46">
        <f>J46</f>
        <v>0</v>
      </c>
      <c r="AW46">
        <f>AS46*AT46*AU46</f>
        <v>0</v>
      </c>
      <c r="AX46">
        <f>BC46/AR46</f>
        <v>0</v>
      </c>
      <c r="AY46">
        <f>(AV46-AO46)/AU46</f>
        <v>0</v>
      </c>
      <c r="AZ46">
        <f>(AL46-AR46)/AR46</f>
        <v>0</v>
      </c>
      <c r="BA46" t="s">
        <v>297</v>
      </c>
      <c r="BB46">
        <v>0</v>
      </c>
      <c r="BC46">
        <f>AR46-BB46</f>
        <v>0</v>
      </c>
      <c r="BD46">
        <f>(AR46-AQ46)/(AR46-BB46)</f>
        <v>0</v>
      </c>
      <c r="BE46">
        <f>(AL46-AR46)/(AL46-BB46)</f>
        <v>0</v>
      </c>
      <c r="BF46">
        <f>(AR46-AQ46)/(AR46-AK46)</f>
        <v>0</v>
      </c>
      <c r="BG46">
        <f>(AL46-AR46)/(AL46-AK46)</f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f>$B$11*CN46+$C$11*CO46+$F$11*CP46*(1-CS46)</f>
        <v>0</v>
      </c>
      <c r="BQ46">
        <f>BP46*BR46</f>
        <v>0</v>
      </c>
      <c r="BR46">
        <f>($B$11*$D$9+$C$11*$D$9+$F$11*((DC46+CU46)/MAX(DC46+CU46+DD46, 0.1)*$I$9+DD46/MAX(DC46+CU46+DD46, 0.1)*$J$9))/($B$11+$C$11+$F$11)</f>
        <v>0</v>
      </c>
      <c r="BS46">
        <f>($B$11*$K$9+$C$11*$K$9+$F$11*((DC46+CU46)/MAX(DC46+CU46+DD46, 0.1)*$P$9+DD46/MAX(DC46+CU46+DD46, 0.1)*$Q$9))/($B$11+$C$11+$F$11)</f>
        <v>0</v>
      </c>
      <c r="BT46">
        <v>6</v>
      </c>
      <c r="BU46">
        <v>0.5</v>
      </c>
      <c r="BV46" t="s">
        <v>298</v>
      </c>
      <c r="BW46">
        <v>2</v>
      </c>
      <c r="BX46">
        <v>1620339676</v>
      </c>
      <c r="BY46">
        <v>403.695</v>
      </c>
      <c r="BZ46">
        <v>420.010333333333</v>
      </c>
      <c r="CA46">
        <v>10.3233</v>
      </c>
      <c r="CB46">
        <v>7.04818666666667</v>
      </c>
      <c r="CC46">
        <v>400.76</v>
      </c>
      <c r="CD46">
        <v>10.3494</v>
      </c>
      <c r="CE46">
        <v>600.030666666667</v>
      </c>
      <c r="CF46">
        <v>100.232666666667</v>
      </c>
      <c r="CG46">
        <v>0.100321666666667</v>
      </c>
      <c r="CH46">
        <v>22.6857333333333</v>
      </c>
      <c r="CI46">
        <v>21.6168</v>
      </c>
      <c r="CJ46">
        <v>999.9</v>
      </c>
      <c r="CK46">
        <v>0</v>
      </c>
      <c r="CL46">
        <v>0</v>
      </c>
      <c r="CM46">
        <v>9985.62666666667</v>
      </c>
      <c r="CN46">
        <v>0</v>
      </c>
      <c r="CO46">
        <v>0.221023</v>
      </c>
      <c r="CP46">
        <v>882.964333333333</v>
      </c>
      <c r="CQ46">
        <v>0.955009333333333</v>
      </c>
      <c r="CR46">
        <v>0.0449903666666667</v>
      </c>
      <c r="CS46">
        <v>0</v>
      </c>
      <c r="CT46">
        <v>1129.55666666667</v>
      </c>
      <c r="CU46">
        <v>4.99999</v>
      </c>
      <c r="CV46">
        <v>9945.55</v>
      </c>
      <c r="CW46">
        <v>7632.86333333333</v>
      </c>
      <c r="CX46">
        <v>38.312</v>
      </c>
      <c r="CY46">
        <v>41.5</v>
      </c>
      <c r="CZ46">
        <v>39.937</v>
      </c>
      <c r="DA46">
        <v>40.937</v>
      </c>
      <c r="DB46">
        <v>40.625</v>
      </c>
      <c r="DC46">
        <v>838.463333333333</v>
      </c>
      <c r="DD46">
        <v>39.5</v>
      </c>
      <c r="DE46">
        <v>0</v>
      </c>
      <c r="DF46">
        <v>1620339678.1</v>
      </c>
      <c r="DG46">
        <v>0</v>
      </c>
      <c r="DH46">
        <v>1130.7512</v>
      </c>
      <c r="DI46">
        <v>-11.3815384955339</v>
      </c>
      <c r="DJ46">
        <v>-97.7161541530242</v>
      </c>
      <c r="DK46">
        <v>9956.7228</v>
      </c>
      <c r="DL46">
        <v>15</v>
      </c>
      <c r="DM46">
        <v>1620339131</v>
      </c>
      <c r="DN46" t="s">
        <v>299</v>
      </c>
      <c r="DO46">
        <v>1620339116.5</v>
      </c>
      <c r="DP46">
        <v>1620339131</v>
      </c>
      <c r="DQ46">
        <v>60</v>
      </c>
      <c r="DR46">
        <v>0.345</v>
      </c>
      <c r="DS46">
        <v>-0.025</v>
      </c>
      <c r="DT46">
        <v>2.935</v>
      </c>
      <c r="DU46">
        <v>-0.026</v>
      </c>
      <c r="DV46">
        <v>420</v>
      </c>
      <c r="DW46">
        <v>1</v>
      </c>
      <c r="DX46">
        <v>0.12</v>
      </c>
      <c r="DY46">
        <v>0.02</v>
      </c>
      <c r="DZ46">
        <v>-16.2275463414634</v>
      </c>
      <c r="EA46">
        <v>-0.577022299651558</v>
      </c>
      <c r="EB46">
        <v>0.0713462532475864</v>
      </c>
      <c r="EC46">
        <v>0</v>
      </c>
      <c r="ED46">
        <v>1131.42735294118</v>
      </c>
      <c r="EE46">
        <v>-11.9738447993987</v>
      </c>
      <c r="EF46">
        <v>1.19176416148876</v>
      </c>
      <c r="EG46">
        <v>0</v>
      </c>
      <c r="EH46">
        <v>3.29297951219512</v>
      </c>
      <c r="EI46">
        <v>-0.124729547038325</v>
      </c>
      <c r="EJ46">
        <v>0.0137468657095069</v>
      </c>
      <c r="EK46">
        <v>0</v>
      </c>
      <c r="EL46">
        <v>0</v>
      </c>
      <c r="EM46">
        <v>3</v>
      </c>
      <c r="EN46" t="s">
        <v>319</v>
      </c>
      <c r="EO46">
        <v>100</v>
      </c>
      <c r="EP46">
        <v>100</v>
      </c>
      <c r="EQ46">
        <v>2.935</v>
      </c>
      <c r="ER46">
        <v>-0.0261</v>
      </c>
      <c r="ES46">
        <v>2.93495238095244</v>
      </c>
      <c r="ET46">
        <v>0</v>
      </c>
      <c r="EU46">
        <v>0</v>
      </c>
      <c r="EV46">
        <v>0</v>
      </c>
      <c r="EW46">
        <v>-0.0261150999999999</v>
      </c>
      <c r="EX46">
        <v>0</v>
      </c>
      <c r="EY46">
        <v>0</v>
      </c>
      <c r="EZ46">
        <v>0</v>
      </c>
      <c r="FA46">
        <v>-1</v>
      </c>
      <c r="FB46">
        <v>-1</v>
      </c>
      <c r="FC46">
        <v>-1</v>
      </c>
      <c r="FD46">
        <v>-1</v>
      </c>
      <c r="FE46">
        <v>9.3</v>
      </c>
      <c r="FF46">
        <v>9.1</v>
      </c>
      <c r="FG46">
        <v>2</v>
      </c>
      <c r="FH46">
        <v>632.819</v>
      </c>
      <c r="FI46">
        <v>372.891</v>
      </c>
      <c r="FJ46">
        <v>24.9415</v>
      </c>
      <c r="FK46">
        <v>25.096</v>
      </c>
      <c r="FL46">
        <v>30.0001</v>
      </c>
      <c r="FM46">
        <v>25.2414</v>
      </c>
      <c r="FN46">
        <v>25.2845</v>
      </c>
      <c r="FO46">
        <v>20.5936</v>
      </c>
      <c r="FP46">
        <v>35.0621</v>
      </c>
      <c r="FQ46">
        <v>0</v>
      </c>
      <c r="FR46">
        <v>25.06</v>
      </c>
      <c r="FS46">
        <v>420</v>
      </c>
      <c r="FT46">
        <v>7.34718</v>
      </c>
      <c r="FU46">
        <v>101.47</v>
      </c>
      <c r="FV46">
        <v>102.316</v>
      </c>
    </row>
    <row r="47" spans="1:178">
      <c r="A47">
        <v>31</v>
      </c>
      <c r="B47">
        <v>1620339692</v>
      </c>
      <c r="C47">
        <v>450</v>
      </c>
      <c r="D47" t="s">
        <v>362</v>
      </c>
      <c r="E47" t="s">
        <v>363</v>
      </c>
      <c r="H47">
        <v>1620339691</v>
      </c>
      <c r="I47">
        <f>CE47*AG47*(CA47-CB47)/(100*BT47*(1000-AG47*CA47))</f>
        <v>0</v>
      </c>
      <c r="J47">
        <f>CE47*AG47*(BZ47-BY47*(1000-AG47*CB47)/(1000-AG47*CA47))/(100*BT47)</f>
        <v>0</v>
      </c>
      <c r="K47">
        <f>BY47 - IF(AG47&gt;1, J47*BT47*100.0/(AI47*CM47), 0)</f>
        <v>0</v>
      </c>
      <c r="L47">
        <f>((R47-I47/2)*K47-J47)/(R47+I47/2)</f>
        <v>0</v>
      </c>
      <c r="M47">
        <f>L47*(CF47+CG47)/1000.0</f>
        <v>0</v>
      </c>
      <c r="N47">
        <f>(BY47 - IF(AG47&gt;1, J47*BT47*100.0/(AI47*CM47), 0))*(CF47+CG47)/1000.0</f>
        <v>0</v>
      </c>
      <c r="O47">
        <f>2.0/((1/Q47-1/P47)+SIGN(Q47)*SQRT((1/Q47-1/P47)*(1/Q47-1/P47) + 4*BU47/((BU47+1)*(BU47+1))*(2*1/Q47*1/P47-1/P47*1/P47)))</f>
        <v>0</v>
      </c>
      <c r="P47">
        <f>IF(LEFT(BV47,1)&lt;&gt;"0",IF(LEFT(BV47,1)="1",3.0,BW47),$D$5+$E$5*(CM47*CF47/($K$5*1000))+$F$5*(CM47*CF47/($K$5*1000))*MAX(MIN(BT47,$J$5),$I$5)*MAX(MIN(BT47,$J$5),$I$5)+$G$5*MAX(MIN(BT47,$J$5),$I$5)*(CM47*CF47/($K$5*1000))+$H$5*(CM47*CF47/($K$5*1000))*(CM47*CF47/($K$5*1000)))</f>
        <v>0</v>
      </c>
      <c r="Q47">
        <f>I47*(1000-(1000*0.61365*exp(17.502*U47/(240.97+U47))/(CF47+CG47)+CA47)/2)/(1000*0.61365*exp(17.502*U47/(240.97+U47))/(CF47+CG47)-CA47)</f>
        <v>0</v>
      </c>
      <c r="R47">
        <f>1/((BU47+1)/(O47/1.6)+1/(P47/1.37)) + BU47/((BU47+1)/(O47/1.6) + BU47/(P47/1.37))</f>
        <v>0</v>
      </c>
      <c r="S47">
        <f>(BQ47*BS47)</f>
        <v>0</v>
      </c>
      <c r="T47">
        <f>(CH47+(S47+2*0.95*5.67E-8*(((CH47+$B$7)+273)^4-(CH47+273)^4)-44100*I47)/(1.84*29.3*P47+8*0.95*5.67E-8*(CH47+273)^3))</f>
        <v>0</v>
      </c>
      <c r="U47">
        <f>($C$7*CI47+$D$7*CJ47+$E$7*T47)</f>
        <v>0</v>
      </c>
      <c r="V47">
        <f>0.61365*exp(17.502*U47/(240.97+U47))</f>
        <v>0</v>
      </c>
      <c r="W47">
        <f>(X47/Y47*100)</f>
        <v>0</v>
      </c>
      <c r="X47">
        <f>CA47*(CF47+CG47)/1000</f>
        <v>0</v>
      </c>
      <c r="Y47">
        <f>0.61365*exp(17.502*CH47/(240.97+CH47))</f>
        <v>0</v>
      </c>
      <c r="Z47">
        <f>(V47-CA47*(CF47+CG47)/1000)</f>
        <v>0</v>
      </c>
      <c r="AA47">
        <f>(-I47*44100)</f>
        <v>0</v>
      </c>
      <c r="AB47">
        <f>2*29.3*P47*0.92*(CH47-U47)</f>
        <v>0</v>
      </c>
      <c r="AC47">
        <f>2*0.95*5.67E-8*(((CH47+$B$7)+273)^4-(U47+273)^4)</f>
        <v>0</v>
      </c>
      <c r="AD47">
        <f>S47+AC47+AA47+AB47</f>
        <v>0</v>
      </c>
      <c r="AE47">
        <v>0</v>
      </c>
      <c r="AF47">
        <v>0</v>
      </c>
      <c r="AG47">
        <f>IF(AE47*$H$13&gt;=AI47,1.0,(AI47/(AI47-AE47*$H$13)))</f>
        <v>0</v>
      </c>
      <c r="AH47">
        <f>(AG47-1)*100</f>
        <v>0</v>
      </c>
      <c r="AI47">
        <f>MAX(0,($B$13+$C$13*CM47)/(1+$D$13*CM47)*CF47/(CH47+273)*$E$13)</f>
        <v>0</v>
      </c>
      <c r="AJ47" t="s">
        <v>297</v>
      </c>
      <c r="AK47">
        <v>0</v>
      </c>
      <c r="AL47">
        <v>0</v>
      </c>
      <c r="AM47">
        <f>AL47-AK47</f>
        <v>0</v>
      </c>
      <c r="AN47">
        <f>AM47/AL47</f>
        <v>0</v>
      </c>
      <c r="AO47">
        <v>0</v>
      </c>
      <c r="AP47" t="s">
        <v>297</v>
      </c>
      <c r="AQ47">
        <v>0</v>
      </c>
      <c r="AR47">
        <v>0</v>
      </c>
      <c r="AS47">
        <f>1-AQ47/AR47</f>
        <v>0</v>
      </c>
      <c r="AT47">
        <v>0.5</v>
      </c>
      <c r="AU47">
        <f>BQ47</f>
        <v>0</v>
      </c>
      <c r="AV47">
        <f>J47</f>
        <v>0</v>
      </c>
      <c r="AW47">
        <f>AS47*AT47*AU47</f>
        <v>0</v>
      </c>
      <c r="AX47">
        <f>BC47/AR47</f>
        <v>0</v>
      </c>
      <c r="AY47">
        <f>(AV47-AO47)/AU47</f>
        <v>0</v>
      </c>
      <c r="AZ47">
        <f>(AL47-AR47)/AR47</f>
        <v>0</v>
      </c>
      <c r="BA47" t="s">
        <v>297</v>
      </c>
      <c r="BB47">
        <v>0</v>
      </c>
      <c r="BC47">
        <f>AR47-BB47</f>
        <v>0</v>
      </c>
      <c r="BD47">
        <f>(AR47-AQ47)/(AR47-BB47)</f>
        <v>0</v>
      </c>
      <c r="BE47">
        <f>(AL47-AR47)/(AL47-BB47)</f>
        <v>0</v>
      </c>
      <c r="BF47">
        <f>(AR47-AQ47)/(AR47-AK47)</f>
        <v>0</v>
      </c>
      <c r="BG47">
        <f>(AL47-AR47)/(AL47-AK47)</f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f>$B$11*CN47+$C$11*CO47+$F$11*CP47*(1-CS47)</f>
        <v>0</v>
      </c>
      <c r="BQ47">
        <f>BP47*BR47</f>
        <v>0</v>
      </c>
      <c r="BR47">
        <f>($B$11*$D$9+$C$11*$D$9+$F$11*((DC47+CU47)/MAX(DC47+CU47+DD47, 0.1)*$I$9+DD47/MAX(DC47+CU47+DD47, 0.1)*$J$9))/($B$11+$C$11+$F$11)</f>
        <v>0</v>
      </c>
      <c r="BS47">
        <f>($B$11*$K$9+$C$11*$K$9+$F$11*((DC47+CU47)/MAX(DC47+CU47+DD47, 0.1)*$P$9+DD47/MAX(DC47+CU47+DD47, 0.1)*$Q$9))/($B$11+$C$11+$F$11)</f>
        <v>0</v>
      </c>
      <c r="BT47">
        <v>6</v>
      </c>
      <c r="BU47">
        <v>0.5</v>
      </c>
      <c r="BV47" t="s">
        <v>298</v>
      </c>
      <c r="BW47">
        <v>2</v>
      </c>
      <c r="BX47">
        <v>1620339691</v>
      </c>
      <c r="BY47">
        <v>403.657</v>
      </c>
      <c r="BZ47">
        <v>419.932</v>
      </c>
      <c r="CA47">
        <v>10.7633666666667</v>
      </c>
      <c r="CB47">
        <v>7.57018666666667</v>
      </c>
      <c r="CC47">
        <v>400.722</v>
      </c>
      <c r="CD47">
        <v>10.7894666666667</v>
      </c>
      <c r="CE47">
        <v>600.054666666667</v>
      </c>
      <c r="CF47">
        <v>100.234</v>
      </c>
      <c r="CG47">
        <v>0.0997783</v>
      </c>
      <c r="CH47">
        <v>22.9815333333333</v>
      </c>
      <c r="CI47">
        <v>21.9032333333333</v>
      </c>
      <c r="CJ47">
        <v>999.9</v>
      </c>
      <c r="CK47">
        <v>0</v>
      </c>
      <c r="CL47">
        <v>0</v>
      </c>
      <c r="CM47">
        <v>10006.2333333333</v>
      </c>
      <c r="CN47">
        <v>0</v>
      </c>
      <c r="CO47">
        <v>0.221023</v>
      </c>
      <c r="CP47">
        <v>882.963</v>
      </c>
      <c r="CQ47">
        <v>0.955009333333333</v>
      </c>
      <c r="CR47">
        <v>0.0449903666666667</v>
      </c>
      <c r="CS47">
        <v>0</v>
      </c>
      <c r="CT47">
        <v>1126.53333333333</v>
      </c>
      <c r="CU47">
        <v>4.99999</v>
      </c>
      <c r="CV47">
        <v>9921.13666666667</v>
      </c>
      <c r="CW47">
        <v>7632.85333333333</v>
      </c>
      <c r="CX47">
        <v>38.375</v>
      </c>
      <c r="CY47">
        <v>41.437</v>
      </c>
      <c r="CZ47">
        <v>39.937</v>
      </c>
      <c r="DA47">
        <v>40.937</v>
      </c>
      <c r="DB47">
        <v>40.687</v>
      </c>
      <c r="DC47">
        <v>838.463333333333</v>
      </c>
      <c r="DD47">
        <v>39.5</v>
      </c>
      <c r="DE47">
        <v>0</v>
      </c>
      <c r="DF47">
        <v>1620339693.1</v>
      </c>
      <c r="DG47">
        <v>0</v>
      </c>
      <c r="DH47">
        <v>1127.79846153846</v>
      </c>
      <c r="DI47">
        <v>-11.4899145298807</v>
      </c>
      <c r="DJ47">
        <v>-96.7928206238769</v>
      </c>
      <c r="DK47">
        <v>9932.50346153846</v>
      </c>
      <c r="DL47">
        <v>15</v>
      </c>
      <c r="DM47">
        <v>1620339131</v>
      </c>
      <c r="DN47" t="s">
        <v>299</v>
      </c>
      <c r="DO47">
        <v>1620339116.5</v>
      </c>
      <c r="DP47">
        <v>1620339131</v>
      </c>
      <c r="DQ47">
        <v>60</v>
      </c>
      <c r="DR47">
        <v>0.345</v>
      </c>
      <c r="DS47">
        <v>-0.025</v>
      </c>
      <c r="DT47">
        <v>2.935</v>
      </c>
      <c r="DU47">
        <v>-0.026</v>
      </c>
      <c r="DV47">
        <v>420</v>
      </c>
      <c r="DW47">
        <v>1</v>
      </c>
      <c r="DX47">
        <v>0.12</v>
      </c>
      <c r="DY47">
        <v>0.02</v>
      </c>
      <c r="DZ47">
        <v>-16.2646</v>
      </c>
      <c r="EA47">
        <v>0.0424494773519074</v>
      </c>
      <c r="EB47">
        <v>0.0400061580625635</v>
      </c>
      <c r="EC47">
        <v>1</v>
      </c>
      <c r="ED47">
        <v>1128.41705882353</v>
      </c>
      <c r="EE47">
        <v>-12.1707186030927</v>
      </c>
      <c r="EF47">
        <v>1.21208019879232</v>
      </c>
      <c r="EG47">
        <v>0</v>
      </c>
      <c r="EH47">
        <v>3.2428443902439</v>
      </c>
      <c r="EI47">
        <v>-0.30433777003484</v>
      </c>
      <c r="EJ47">
        <v>0.0306264739654278</v>
      </c>
      <c r="EK47">
        <v>0</v>
      </c>
      <c r="EL47">
        <v>1</v>
      </c>
      <c r="EM47">
        <v>3</v>
      </c>
      <c r="EN47" t="s">
        <v>310</v>
      </c>
      <c r="EO47">
        <v>100</v>
      </c>
      <c r="EP47">
        <v>100</v>
      </c>
      <c r="EQ47">
        <v>2.935</v>
      </c>
      <c r="ER47">
        <v>-0.0261</v>
      </c>
      <c r="ES47">
        <v>2.93495238095244</v>
      </c>
      <c r="ET47">
        <v>0</v>
      </c>
      <c r="EU47">
        <v>0</v>
      </c>
      <c r="EV47">
        <v>0</v>
      </c>
      <c r="EW47">
        <v>-0.0261150999999999</v>
      </c>
      <c r="EX47">
        <v>0</v>
      </c>
      <c r="EY47">
        <v>0</v>
      </c>
      <c r="EZ47">
        <v>0</v>
      </c>
      <c r="FA47">
        <v>-1</v>
      </c>
      <c r="FB47">
        <v>-1</v>
      </c>
      <c r="FC47">
        <v>-1</v>
      </c>
      <c r="FD47">
        <v>-1</v>
      </c>
      <c r="FE47">
        <v>9.6</v>
      </c>
      <c r="FF47">
        <v>9.3</v>
      </c>
      <c r="FG47">
        <v>2</v>
      </c>
      <c r="FH47">
        <v>632.776</v>
      </c>
      <c r="FI47">
        <v>373.562</v>
      </c>
      <c r="FJ47">
        <v>25.4487</v>
      </c>
      <c r="FK47">
        <v>25.0924</v>
      </c>
      <c r="FL47">
        <v>30</v>
      </c>
      <c r="FM47">
        <v>25.2361</v>
      </c>
      <c r="FN47">
        <v>25.2802</v>
      </c>
      <c r="FO47">
        <v>20.6025</v>
      </c>
      <c r="FP47">
        <v>31.0274</v>
      </c>
      <c r="FQ47">
        <v>0</v>
      </c>
      <c r="FR47">
        <v>25.53</v>
      </c>
      <c r="FS47">
        <v>420</v>
      </c>
      <c r="FT47">
        <v>7.81256</v>
      </c>
      <c r="FU47">
        <v>101.472</v>
      </c>
      <c r="FV47">
        <v>102.315</v>
      </c>
    </row>
    <row r="48" spans="1:178">
      <c r="A48">
        <v>32</v>
      </c>
      <c r="B48">
        <v>1620339707</v>
      </c>
      <c r="C48">
        <v>465</v>
      </c>
      <c r="D48" t="s">
        <v>364</v>
      </c>
      <c r="E48" t="s">
        <v>365</v>
      </c>
      <c r="H48">
        <v>1620339706</v>
      </c>
      <c r="I48">
        <f>CE48*AG48*(CA48-CB48)/(100*BT48*(1000-AG48*CA48))</f>
        <v>0</v>
      </c>
      <c r="J48">
        <f>CE48*AG48*(BZ48-BY48*(1000-AG48*CB48)/(1000-AG48*CA48))/(100*BT48)</f>
        <v>0</v>
      </c>
      <c r="K48">
        <f>BY48 - IF(AG48&gt;1, J48*BT48*100.0/(AI48*CM48), 0)</f>
        <v>0</v>
      </c>
      <c r="L48">
        <f>((R48-I48/2)*K48-J48)/(R48+I48/2)</f>
        <v>0</v>
      </c>
      <c r="M48">
        <f>L48*(CF48+CG48)/1000.0</f>
        <v>0</v>
      </c>
      <c r="N48">
        <f>(BY48 - IF(AG48&gt;1, J48*BT48*100.0/(AI48*CM48), 0))*(CF48+CG48)/1000.0</f>
        <v>0</v>
      </c>
      <c r="O48">
        <f>2.0/((1/Q48-1/P48)+SIGN(Q48)*SQRT((1/Q48-1/P48)*(1/Q48-1/P48) + 4*BU48/((BU48+1)*(BU48+1))*(2*1/Q48*1/P48-1/P48*1/P48)))</f>
        <v>0</v>
      </c>
      <c r="P48">
        <f>IF(LEFT(BV48,1)&lt;&gt;"0",IF(LEFT(BV48,1)="1",3.0,BW48),$D$5+$E$5*(CM48*CF48/($K$5*1000))+$F$5*(CM48*CF48/($K$5*1000))*MAX(MIN(BT48,$J$5),$I$5)*MAX(MIN(BT48,$J$5),$I$5)+$G$5*MAX(MIN(BT48,$J$5),$I$5)*(CM48*CF48/($K$5*1000))+$H$5*(CM48*CF48/($K$5*1000))*(CM48*CF48/($K$5*1000)))</f>
        <v>0</v>
      </c>
      <c r="Q48">
        <f>I48*(1000-(1000*0.61365*exp(17.502*U48/(240.97+U48))/(CF48+CG48)+CA48)/2)/(1000*0.61365*exp(17.502*U48/(240.97+U48))/(CF48+CG48)-CA48)</f>
        <v>0</v>
      </c>
      <c r="R48">
        <f>1/((BU48+1)/(O48/1.6)+1/(P48/1.37)) + BU48/((BU48+1)/(O48/1.6) + BU48/(P48/1.37))</f>
        <v>0</v>
      </c>
      <c r="S48">
        <f>(BQ48*BS48)</f>
        <v>0</v>
      </c>
      <c r="T48">
        <f>(CH48+(S48+2*0.95*5.67E-8*(((CH48+$B$7)+273)^4-(CH48+273)^4)-44100*I48)/(1.84*29.3*P48+8*0.95*5.67E-8*(CH48+273)^3))</f>
        <v>0</v>
      </c>
      <c r="U48">
        <f>($C$7*CI48+$D$7*CJ48+$E$7*T48)</f>
        <v>0</v>
      </c>
      <c r="V48">
        <f>0.61365*exp(17.502*U48/(240.97+U48))</f>
        <v>0</v>
      </c>
      <c r="W48">
        <f>(X48/Y48*100)</f>
        <v>0</v>
      </c>
      <c r="X48">
        <f>CA48*(CF48+CG48)/1000</f>
        <v>0</v>
      </c>
      <c r="Y48">
        <f>0.61365*exp(17.502*CH48/(240.97+CH48))</f>
        <v>0</v>
      </c>
      <c r="Z48">
        <f>(V48-CA48*(CF48+CG48)/1000)</f>
        <v>0</v>
      </c>
      <c r="AA48">
        <f>(-I48*44100)</f>
        <v>0</v>
      </c>
      <c r="AB48">
        <f>2*29.3*P48*0.92*(CH48-U48)</f>
        <v>0</v>
      </c>
      <c r="AC48">
        <f>2*0.95*5.67E-8*(((CH48+$B$7)+273)^4-(U48+273)^4)</f>
        <v>0</v>
      </c>
      <c r="AD48">
        <f>S48+AC48+AA48+AB48</f>
        <v>0</v>
      </c>
      <c r="AE48">
        <v>0</v>
      </c>
      <c r="AF48">
        <v>0</v>
      </c>
      <c r="AG48">
        <f>IF(AE48*$H$13&gt;=AI48,1.0,(AI48/(AI48-AE48*$H$13)))</f>
        <v>0</v>
      </c>
      <c r="AH48">
        <f>(AG48-1)*100</f>
        <v>0</v>
      </c>
      <c r="AI48">
        <f>MAX(0,($B$13+$C$13*CM48)/(1+$D$13*CM48)*CF48/(CH48+273)*$E$13)</f>
        <v>0</v>
      </c>
      <c r="AJ48" t="s">
        <v>297</v>
      </c>
      <c r="AK48">
        <v>0</v>
      </c>
      <c r="AL48">
        <v>0</v>
      </c>
      <c r="AM48">
        <f>AL48-AK48</f>
        <v>0</v>
      </c>
      <c r="AN48">
        <f>AM48/AL48</f>
        <v>0</v>
      </c>
      <c r="AO48">
        <v>0</v>
      </c>
      <c r="AP48" t="s">
        <v>297</v>
      </c>
      <c r="AQ48">
        <v>0</v>
      </c>
      <c r="AR48">
        <v>0</v>
      </c>
      <c r="AS48">
        <f>1-AQ48/AR48</f>
        <v>0</v>
      </c>
      <c r="AT48">
        <v>0.5</v>
      </c>
      <c r="AU48">
        <f>BQ48</f>
        <v>0</v>
      </c>
      <c r="AV48">
        <f>J48</f>
        <v>0</v>
      </c>
      <c r="AW48">
        <f>AS48*AT48*AU48</f>
        <v>0</v>
      </c>
      <c r="AX48">
        <f>BC48/AR48</f>
        <v>0</v>
      </c>
      <c r="AY48">
        <f>(AV48-AO48)/AU48</f>
        <v>0</v>
      </c>
      <c r="AZ48">
        <f>(AL48-AR48)/AR48</f>
        <v>0</v>
      </c>
      <c r="BA48" t="s">
        <v>297</v>
      </c>
      <c r="BB48">
        <v>0</v>
      </c>
      <c r="BC48">
        <f>AR48-BB48</f>
        <v>0</v>
      </c>
      <c r="BD48">
        <f>(AR48-AQ48)/(AR48-BB48)</f>
        <v>0</v>
      </c>
      <c r="BE48">
        <f>(AL48-AR48)/(AL48-BB48)</f>
        <v>0</v>
      </c>
      <c r="BF48">
        <f>(AR48-AQ48)/(AR48-AK48)</f>
        <v>0</v>
      </c>
      <c r="BG48">
        <f>(AL48-AR48)/(AL48-AK48)</f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f>$B$11*CN48+$C$11*CO48+$F$11*CP48*(1-CS48)</f>
        <v>0</v>
      </c>
      <c r="BQ48">
        <f>BP48*BR48</f>
        <v>0</v>
      </c>
      <c r="BR48">
        <f>($B$11*$D$9+$C$11*$D$9+$F$11*((DC48+CU48)/MAX(DC48+CU48+DD48, 0.1)*$I$9+DD48/MAX(DC48+CU48+DD48, 0.1)*$J$9))/($B$11+$C$11+$F$11)</f>
        <v>0</v>
      </c>
      <c r="BS48">
        <f>($B$11*$K$9+$C$11*$K$9+$F$11*((DC48+CU48)/MAX(DC48+CU48+DD48, 0.1)*$P$9+DD48/MAX(DC48+CU48+DD48, 0.1)*$Q$9))/($B$11+$C$11+$F$11)</f>
        <v>0</v>
      </c>
      <c r="BT48">
        <v>6</v>
      </c>
      <c r="BU48">
        <v>0.5</v>
      </c>
      <c r="BV48" t="s">
        <v>298</v>
      </c>
      <c r="BW48">
        <v>2</v>
      </c>
      <c r="BX48">
        <v>1620339706</v>
      </c>
      <c r="BY48">
        <v>403.632333333333</v>
      </c>
      <c r="BZ48">
        <v>419.882</v>
      </c>
      <c r="CA48">
        <v>11.2018666666667</v>
      </c>
      <c r="CB48">
        <v>8.03438666666667</v>
      </c>
      <c r="CC48">
        <v>400.697333333333</v>
      </c>
      <c r="CD48">
        <v>11.2279666666667</v>
      </c>
      <c r="CE48">
        <v>600.019333333333</v>
      </c>
      <c r="CF48">
        <v>100.234</v>
      </c>
      <c r="CG48">
        <v>0.100865333333333</v>
      </c>
      <c r="CH48">
        <v>23.2792333333333</v>
      </c>
      <c r="CI48">
        <v>22.1840666666667</v>
      </c>
      <c r="CJ48">
        <v>999.9</v>
      </c>
      <c r="CK48">
        <v>0</v>
      </c>
      <c r="CL48">
        <v>0</v>
      </c>
      <c r="CM48">
        <v>9942.08</v>
      </c>
      <c r="CN48">
        <v>0</v>
      </c>
      <c r="CO48">
        <v>0.221023</v>
      </c>
      <c r="CP48">
        <v>882.948333333333</v>
      </c>
      <c r="CQ48">
        <v>0.955005</v>
      </c>
      <c r="CR48">
        <v>0.0449946</v>
      </c>
      <c r="CS48">
        <v>0</v>
      </c>
      <c r="CT48">
        <v>1123.67333333333</v>
      </c>
      <c r="CU48">
        <v>4.99999</v>
      </c>
      <c r="CV48">
        <v>9898.92333333333</v>
      </c>
      <c r="CW48">
        <v>7632.71333333333</v>
      </c>
      <c r="CX48">
        <v>38.375</v>
      </c>
      <c r="CY48">
        <v>41.5</v>
      </c>
      <c r="CZ48">
        <v>39.958</v>
      </c>
      <c r="DA48">
        <v>41</v>
      </c>
      <c r="DB48">
        <v>40.75</v>
      </c>
      <c r="DC48">
        <v>838.446666666667</v>
      </c>
      <c r="DD48">
        <v>39.5033333333333</v>
      </c>
      <c r="DE48">
        <v>0</v>
      </c>
      <c r="DF48">
        <v>1620339708.1</v>
      </c>
      <c r="DG48">
        <v>0</v>
      </c>
      <c r="DH48">
        <v>1124.8664</v>
      </c>
      <c r="DI48">
        <v>-11.2092307820347</v>
      </c>
      <c r="DJ48">
        <v>-87.8307692833766</v>
      </c>
      <c r="DK48">
        <v>9908.8432</v>
      </c>
      <c r="DL48">
        <v>15</v>
      </c>
      <c r="DM48">
        <v>1620339131</v>
      </c>
      <c r="DN48" t="s">
        <v>299</v>
      </c>
      <c r="DO48">
        <v>1620339116.5</v>
      </c>
      <c r="DP48">
        <v>1620339131</v>
      </c>
      <c r="DQ48">
        <v>60</v>
      </c>
      <c r="DR48">
        <v>0.345</v>
      </c>
      <c r="DS48">
        <v>-0.025</v>
      </c>
      <c r="DT48">
        <v>2.935</v>
      </c>
      <c r="DU48">
        <v>-0.026</v>
      </c>
      <c r="DV48">
        <v>420</v>
      </c>
      <c r="DW48">
        <v>1</v>
      </c>
      <c r="DX48">
        <v>0.12</v>
      </c>
      <c r="DY48">
        <v>0.02</v>
      </c>
      <c r="DZ48">
        <v>-16.2774195121951</v>
      </c>
      <c r="EA48">
        <v>-0.139737282229964</v>
      </c>
      <c r="EB48">
        <v>0.0385538408419251</v>
      </c>
      <c r="EC48">
        <v>1</v>
      </c>
      <c r="ED48">
        <v>1125.59617647059</v>
      </c>
      <c r="EE48">
        <v>-11.5186946784699</v>
      </c>
      <c r="EF48">
        <v>1.13549163932449</v>
      </c>
      <c r="EG48">
        <v>0</v>
      </c>
      <c r="EH48">
        <v>3.18592024390244</v>
      </c>
      <c r="EI48">
        <v>-0.125293170731703</v>
      </c>
      <c r="EJ48">
        <v>0.0131830919959871</v>
      </c>
      <c r="EK48">
        <v>0</v>
      </c>
      <c r="EL48">
        <v>1</v>
      </c>
      <c r="EM48">
        <v>3</v>
      </c>
      <c r="EN48" t="s">
        <v>310</v>
      </c>
      <c r="EO48">
        <v>100</v>
      </c>
      <c r="EP48">
        <v>100</v>
      </c>
      <c r="EQ48">
        <v>2.935</v>
      </c>
      <c r="ER48">
        <v>-0.0261</v>
      </c>
      <c r="ES48">
        <v>2.93495238095244</v>
      </c>
      <c r="ET48">
        <v>0</v>
      </c>
      <c r="EU48">
        <v>0</v>
      </c>
      <c r="EV48">
        <v>0</v>
      </c>
      <c r="EW48">
        <v>-0.0261150999999999</v>
      </c>
      <c r="EX48">
        <v>0</v>
      </c>
      <c r="EY48">
        <v>0</v>
      </c>
      <c r="EZ48">
        <v>0</v>
      </c>
      <c r="FA48">
        <v>-1</v>
      </c>
      <c r="FB48">
        <v>-1</v>
      </c>
      <c r="FC48">
        <v>-1</v>
      </c>
      <c r="FD48">
        <v>-1</v>
      </c>
      <c r="FE48">
        <v>9.8</v>
      </c>
      <c r="FF48">
        <v>9.6</v>
      </c>
      <c r="FG48">
        <v>2</v>
      </c>
      <c r="FH48">
        <v>632.943</v>
      </c>
      <c r="FI48">
        <v>374.314</v>
      </c>
      <c r="FJ48">
        <v>25.943</v>
      </c>
      <c r="FK48">
        <v>25.0902</v>
      </c>
      <c r="FL48">
        <v>30</v>
      </c>
      <c r="FM48">
        <v>25.2327</v>
      </c>
      <c r="FN48">
        <v>25.276</v>
      </c>
      <c r="FO48">
        <v>20.6085</v>
      </c>
      <c r="FP48">
        <v>26.3677</v>
      </c>
      <c r="FQ48">
        <v>0</v>
      </c>
      <c r="FR48">
        <v>26</v>
      </c>
      <c r="FS48">
        <v>420</v>
      </c>
      <c r="FT48">
        <v>8.38939</v>
      </c>
      <c r="FU48">
        <v>101.471</v>
      </c>
      <c r="FV48">
        <v>102.316</v>
      </c>
    </row>
    <row r="49" spans="1:178">
      <c r="A49">
        <v>33</v>
      </c>
      <c r="B49">
        <v>1620339722</v>
      </c>
      <c r="C49">
        <v>480</v>
      </c>
      <c r="D49" t="s">
        <v>366</v>
      </c>
      <c r="E49" t="s">
        <v>367</v>
      </c>
      <c r="H49">
        <v>1620339721</v>
      </c>
      <c r="I49">
        <f>CE49*AG49*(CA49-CB49)/(100*BT49*(1000-AG49*CA49))</f>
        <v>0</v>
      </c>
      <c r="J49">
        <f>CE49*AG49*(BZ49-BY49*(1000-AG49*CB49)/(1000-AG49*CA49))/(100*BT49)</f>
        <v>0</v>
      </c>
      <c r="K49">
        <f>BY49 - IF(AG49&gt;1, J49*BT49*100.0/(AI49*CM49), 0)</f>
        <v>0</v>
      </c>
      <c r="L49">
        <f>((R49-I49/2)*K49-J49)/(R49+I49/2)</f>
        <v>0</v>
      </c>
      <c r="M49">
        <f>L49*(CF49+CG49)/1000.0</f>
        <v>0</v>
      </c>
      <c r="N49">
        <f>(BY49 - IF(AG49&gt;1, J49*BT49*100.0/(AI49*CM49), 0))*(CF49+CG49)/1000.0</f>
        <v>0</v>
      </c>
      <c r="O49">
        <f>2.0/((1/Q49-1/P49)+SIGN(Q49)*SQRT((1/Q49-1/P49)*(1/Q49-1/P49) + 4*BU49/((BU49+1)*(BU49+1))*(2*1/Q49*1/P49-1/P49*1/P49)))</f>
        <v>0</v>
      </c>
      <c r="P49">
        <f>IF(LEFT(BV49,1)&lt;&gt;"0",IF(LEFT(BV49,1)="1",3.0,BW49),$D$5+$E$5*(CM49*CF49/($K$5*1000))+$F$5*(CM49*CF49/($K$5*1000))*MAX(MIN(BT49,$J$5),$I$5)*MAX(MIN(BT49,$J$5),$I$5)+$G$5*MAX(MIN(BT49,$J$5),$I$5)*(CM49*CF49/($K$5*1000))+$H$5*(CM49*CF49/($K$5*1000))*(CM49*CF49/($K$5*1000)))</f>
        <v>0</v>
      </c>
      <c r="Q49">
        <f>I49*(1000-(1000*0.61365*exp(17.502*U49/(240.97+U49))/(CF49+CG49)+CA49)/2)/(1000*0.61365*exp(17.502*U49/(240.97+U49))/(CF49+CG49)-CA49)</f>
        <v>0</v>
      </c>
      <c r="R49">
        <f>1/((BU49+1)/(O49/1.6)+1/(P49/1.37)) + BU49/((BU49+1)/(O49/1.6) + BU49/(P49/1.37))</f>
        <v>0</v>
      </c>
      <c r="S49">
        <f>(BQ49*BS49)</f>
        <v>0</v>
      </c>
      <c r="T49">
        <f>(CH49+(S49+2*0.95*5.67E-8*(((CH49+$B$7)+273)^4-(CH49+273)^4)-44100*I49)/(1.84*29.3*P49+8*0.95*5.67E-8*(CH49+273)^3))</f>
        <v>0</v>
      </c>
      <c r="U49">
        <f>($C$7*CI49+$D$7*CJ49+$E$7*T49)</f>
        <v>0</v>
      </c>
      <c r="V49">
        <f>0.61365*exp(17.502*U49/(240.97+U49))</f>
        <v>0</v>
      </c>
      <c r="W49">
        <f>(X49/Y49*100)</f>
        <v>0</v>
      </c>
      <c r="X49">
        <f>CA49*(CF49+CG49)/1000</f>
        <v>0</v>
      </c>
      <c r="Y49">
        <f>0.61365*exp(17.502*CH49/(240.97+CH49))</f>
        <v>0</v>
      </c>
      <c r="Z49">
        <f>(V49-CA49*(CF49+CG49)/1000)</f>
        <v>0</v>
      </c>
      <c r="AA49">
        <f>(-I49*44100)</f>
        <v>0</v>
      </c>
      <c r="AB49">
        <f>2*29.3*P49*0.92*(CH49-U49)</f>
        <v>0</v>
      </c>
      <c r="AC49">
        <f>2*0.95*5.67E-8*(((CH49+$B$7)+273)^4-(U49+273)^4)</f>
        <v>0</v>
      </c>
      <c r="AD49">
        <f>S49+AC49+AA49+AB49</f>
        <v>0</v>
      </c>
      <c r="AE49">
        <v>0</v>
      </c>
      <c r="AF49">
        <v>0</v>
      </c>
      <c r="AG49">
        <f>IF(AE49*$H$13&gt;=AI49,1.0,(AI49/(AI49-AE49*$H$13)))</f>
        <v>0</v>
      </c>
      <c r="AH49">
        <f>(AG49-1)*100</f>
        <v>0</v>
      </c>
      <c r="AI49">
        <f>MAX(0,($B$13+$C$13*CM49)/(1+$D$13*CM49)*CF49/(CH49+273)*$E$13)</f>
        <v>0</v>
      </c>
      <c r="AJ49" t="s">
        <v>297</v>
      </c>
      <c r="AK49">
        <v>0</v>
      </c>
      <c r="AL49">
        <v>0</v>
      </c>
      <c r="AM49">
        <f>AL49-AK49</f>
        <v>0</v>
      </c>
      <c r="AN49">
        <f>AM49/AL49</f>
        <v>0</v>
      </c>
      <c r="AO49">
        <v>0</v>
      </c>
      <c r="AP49" t="s">
        <v>297</v>
      </c>
      <c r="AQ49">
        <v>0</v>
      </c>
      <c r="AR49">
        <v>0</v>
      </c>
      <c r="AS49">
        <f>1-AQ49/AR49</f>
        <v>0</v>
      </c>
      <c r="AT49">
        <v>0.5</v>
      </c>
      <c r="AU49">
        <f>BQ49</f>
        <v>0</v>
      </c>
      <c r="AV49">
        <f>J49</f>
        <v>0</v>
      </c>
      <c r="AW49">
        <f>AS49*AT49*AU49</f>
        <v>0</v>
      </c>
      <c r="AX49">
        <f>BC49/AR49</f>
        <v>0</v>
      </c>
      <c r="AY49">
        <f>(AV49-AO49)/AU49</f>
        <v>0</v>
      </c>
      <c r="AZ49">
        <f>(AL49-AR49)/AR49</f>
        <v>0</v>
      </c>
      <c r="BA49" t="s">
        <v>297</v>
      </c>
      <c r="BB49">
        <v>0</v>
      </c>
      <c r="BC49">
        <f>AR49-BB49</f>
        <v>0</v>
      </c>
      <c r="BD49">
        <f>(AR49-AQ49)/(AR49-BB49)</f>
        <v>0</v>
      </c>
      <c r="BE49">
        <f>(AL49-AR49)/(AL49-BB49)</f>
        <v>0</v>
      </c>
      <c r="BF49">
        <f>(AR49-AQ49)/(AR49-AK49)</f>
        <v>0</v>
      </c>
      <c r="BG49">
        <f>(AL49-AR49)/(AL49-AK49)</f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f>$B$11*CN49+$C$11*CO49+$F$11*CP49*(1-CS49)</f>
        <v>0</v>
      </c>
      <c r="BQ49">
        <f>BP49*BR49</f>
        <v>0</v>
      </c>
      <c r="BR49">
        <f>($B$11*$D$9+$C$11*$D$9+$F$11*((DC49+CU49)/MAX(DC49+CU49+DD49, 0.1)*$I$9+DD49/MAX(DC49+CU49+DD49, 0.1)*$J$9))/($B$11+$C$11+$F$11)</f>
        <v>0</v>
      </c>
      <c r="BS49">
        <f>($B$11*$K$9+$C$11*$K$9+$F$11*((DC49+CU49)/MAX(DC49+CU49+DD49, 0.1)*$P$9+DD49/MAX(DC49+CU49+DD49, 0.1)*$Q$9))/($B$11+$C$11+$F$11)</f>
        <v>0</v>
      </c>
      <c r="BT49">
        <v>6</v>
      </c>
      <c r="BU49">
        <v>0.5</v>
      </c>
      <c r="BV49" t="s">
        <v>298</v>
      </c>
      <c r="BW49">
        <v>2</v>
      </c>
      <c r="BX49">
        <v>1620339721</v>
      </c>
      <c r="BY49">
        <v>403.645666666667</v>
      </c>
      <c r="BZ49">
        <v>419.954666666667</v>
      </c>
      <c r="CA49">
        <v>11.6502</v>
      </c>
      <c r="CB49">
        <v>8.55528</v>
      </c>
      <c r="CC49">
        <v>400.710666666667</v>
      </c>
      <c r="CD49">
        <v>11.6763333333333</v>
      </c>
      <c r="CE49">
        <v>599.963666666667</v>
      </c>
      <c r="CF49">
        <v>100.235333333333</v>
      </c>
      <c r="CG49">
        <v>0.0993377666666667</v>
      </c>
      <c r="CH49">
        <v>23.5777333333333</v>
      </c>
      <c r="CI49">
        <v>22.4614333333333</v>
      </c>
      <c r="CJ49">
        <v>999.9</v>
      </c>
      <c r="CK49">
        <v>0</v>
      </c>
      <c r="CL49">
        <v>0</v>
      </c>
      <c r="CM49">
        <v>10064.6</v>
      </c>
      <c r="CN49">
        <v>0</v>
      </c>
      <c r="CO49">
        <v>0.221023</v>
      </c>
      <c r="CP49">
        <v>883.119333333333</v>
      </c>
      <c r="CQ49">
        <v>0.955009333333333</v>
      </c>
      <c r="CR49">
        <v>0.0449903666666667</v>
      </c>
      <c r="CS49">
        <v>0</v>
      </c>
      <c r="CT49">
        <v>1121.28</v>
      </c>
      <c r="CU49">
        <v>4.99999</v>
      </c>
      <c r="CV49">
        <v>9879.92</v>
      </c>
      <c r="CW49">
        <v>7634.21333333333</v>
      </c>
      <c r="CX49">
        <v>38.437</v>
      </c>
      <c r="CY49">
        <v>41.5</v>
      </c>
      <c r="CZ49">
        <v>40</v>
      </c>
      <c r="DA49">
        <v>41</v>
      </c>
      <c r="DB49">
        <v>40.75</v>
      </c>
      <c r="DC49">
        <v>838.613333333333</v>
      </c>
      <c r="DD49">
        <v>39.5066666666667</v>
      </c>
      <c r="DE49">
        <v>0</v>
      </c>
      <c r="DF49">
        <v>1620339723.1</v>
      </c>
      <c r="DG49">
        <v>0</v>
      </c>
      <c r="DH49">
        <v>1122.25038461538</v>
      </c>
      <c r="DI49">
        <v>-10.7292307659152</v>
      </c>
      <c r="DJ49">
        <v>-85.7952136580298</v>
      </c>
      <c r="DK49">
        <v>9887.34576923077</v>
      </c>
      <c r="DL49">
        <v>15</v>
      </c>
      <c r="DM49">
        <v>1620339131</v>
      </c>
      <c r="DN49" t="s">
        <v>299</v>
      </c>
      <c r="DO49">
        <v>1620339116.5</v>
      </c>
      <c r="DP49">
        <v>1620339131</v>
      </c>
      <c r="DQ49">
        <v>60</v>
      </c>
      <c r="DR49">
        <v>0.345</v>
      </c>
      <c r="DS49">
        <v>-0.025</v>
      </c>
      <c r="DT49">
        <v>2.935</v>
      </c>
      <c r="DU49">
        <v>-0.026</v>
      </c>
      <c r="DV49">
        <v>420</v>
      </c>
      <c r="DW49">
        <v>1</v>
      </c>
      <c r="DX49">
        <v>0.12</v>
      </c>
      <c r="DY49">
        <v>0.02</v>
      </c>
      <c r="DZ49">
        <v>-16.3104853658537</v>
      </c>
      <c r="EA49">
        <v>-0.0408459930313872</v>
      </c>
      <c r="EB49">
        <v>0.0354289502744449</v>
      </c>
      <c r="EC49">
        <v>1</v>
      </c>
      <c r="ED49">
        <v>1122.91942857143</v>
      </c>
      <c r="EE49">
        <v>-10.4254063415936</v>
      </c>
      <c r="EF49">
        <v>1.06737580169348</v>
      </c>
      <c r="EG49">
        <v>0</v>
      </c>
      <c r="EH49">
        <v>3.13894926829268</v>
      </c>
      <c r="EI49">
        <v>-0.265020209059231</v>
      </c>
      <c r="EJ49">
        <v>0.0265059973324257</v>
      </c>
      <c r="EK49">
        <v>0</v>
      </c>
      <c r="EL49">
        <v>1</v>
      </c>
      <c r="EM49">
        <v>3</v>
      </c>
      <c r="EN49" t="s">
        <v>310</v>
      </c>
      <c r="EO49">
        <v>100</v>
      </c>
      <c r="EP49">
        <v>100</v>
      </c>
      <c r="EQ49">
        <v>2.935</v>
      </c>
      <c r="ER49">
        <v>-0.0261</v>
      </c>
      <c r="ES49">
        <v>2.93495238095244</v>
      </c>
      <c r="ET49">
        <v>0</v>
      </c>
      <c r="EU49">
        <v>0</v>
      </c>
      <c r="EV49">
        <v>0</v>
      </c>
      <c r="EW49">
        <v>-0.0261150999999999</v>
      </c>
      <c r="EX49">
        <v>0</v>
      </c>
      <c r="EY49">
        <v>0</v>
      </c>
      <c r="EZ49">
        <v>0</v>
      </c>
      <c r="FA49">
        <v>-1</v>
      </c>
      <c r="FB49">
        <v>-1</v>
      </c>
      <c r="FC49">
        <v>-1</v>
      </c>
      <c r="FD49">
        <v>-1</v>
      </c>
      <c r="FE49">
        <v>10.1</v>
      </c>
      <c r="FF49">
        <v>9.8</v>
      </c>
      <c r="FG49">
        <v>2</v>
      </c>
      <c r="FH49">
        <v>633.228</v>
      </c>
      <c r="FI49">
        <v>374.603</v>
      </c>
      <c r="FJ49">
        <v>26.4415</v>
      </c>
      <c r="FK49">
        <v>25.0902</v>
      </c>
      <c r="FL49">
        <v>30.0001</v>
      </c>
      <c r="FM49">
        <v>25.2298</v>
      </c>
      <c r="FN49">
        <v>25.2738</v>
      </c>
      <c r="FO49">
        <v>20.614</v>
      </c>
      <c r="FP49">
        <v>21.6717</v>
      </c>
      <c r="FQ49">
        <v>0</v>
      </c>
      <c r="FR49">
        <v>26.54</v>
      </c>
      <c r="FS49">
        <v>420</v>
      </c>
      <c r="FT49">
        <v>8.8787</v>
      </c>
      <c r="FU49">
        <v>101.472</v>
      </c>
      <c r="FV49">
        <v>102.319</v>
      </c>
    </row>
    <row r="50" spans="1:178">
      <c r="A50">
        <v>34</v>
      </c>
      <c r="B50">
        <v>1620339737.1</v>
      </c>
      <c r="C50">
        <v>495.099999904633</v>
      </c>
      <c r="D50" t="s">
        <v>368</v>
      </c>
      <c r="E50" t="s">
        <v>369</v>
      </c>
      <c r="H50">
        <v>1620339736.1</v>
      </c>
      <c r="I50">
        <f>CE50*AG50*(CA50-CB50)/(100*BT50*(1000-AG50*CA50))</f>
        <v>0</v>
      </c>
      <c r="J50">
        <f>CE50*AG50*(BZ50-BY50*(1000-AG50*CB50)/(1000-AG50*CA50))/(100*BT50)</f>
        <v>0</v>
      </c>
      <c r="K50">
        <f>BY50 - IF(AG50&gt;1, J50*BT50*100.0/(AI50*CM50), 0)</f>
        <v>0</v>
      </c>
      <c r="L50">
        <f>((R50-I50/2)*K50-J50)/(R50+I50/2)</f>
        <v>0</v>
      </c>
      <c r="M50">
        <f>L50*(CF50+CG50)/1000.0</f>
        <v>0</v>
      </c>
      <c r="N50">
        <f>(BY50 - IF(AG50&gt;1, J50*BT50*100.0/(AI50*CM50), 0))*(CF50+CG50)/1000.0</f>
        <v>0</v>
      </c>
      <c r="O50">
        <f>2.0/((1/Q50-1/P50)+SIGN(Q50)*SQRT((1/Q50-1/P50)*(1/Q50-1/P50) + 4*BU50/((BU50+1)*(BU50+1))*(2*1/Q50*1/P50-1/P50*1/P50)))</f>
        <v>0</v>
      </c>
      <c r="P50">
        <f>IF(LEFT(BV50,1)&lt;&gt;"0",IF(LEFT(BV50,1)="1",3.0,BW50),$D$5+$E$5*(CM50*CF50/($K$5*1000))+$F$5*(CM50*CF50/($K$5*1000))*MAX(MIN(BT50,$J$5),$I$5)*MAX(MIN(BT50,$J$5),$I$5)+$G$5*MAX(MIN(BT50,$J$5),$I$5)*(CM50*CF50/($K$5*1000))+$H$5*(CM50*CF50/($K$5*1000))*(CM50*CF50/($K$5*1000)))</f>
        <v>0</v>
      </c>
      <c r="Q50">
        <f>I50*(1000-(1000*0.61365*exp(17.502*U50/(240.97+U50))/(CF50+CG50)+CA50)/2)/(1000*0.61365*exp(17.502*U50/(240.97+U50))/(CF50+CG50)-CA50)</f>
        <v>0</v>
      </c>
      <c r="R50">
        <f>1/((BU50+1)/(O50/1.6)+1/(P50/1.37)) + BU50/((BU50+1)/(O50/1.6) + BU50/(P50/1.37))</f>
        <v>0</v>
      </c>
      <c r="S50">
        <f>(BQ50*BS50)</f>
        <v>0</v>
      </c>
      <c r="T50">
        <f>(CH50+(S50+2*0.95*5.67E-8*(((CH50+$B$7)+273)^4-(CH50+273)^4)-44100*I50)/(1.84*29.3*P50+8*0.95*5.67E-8*(CH50+273)^3))</f>
        <v>0</v>
      </c>
      <c r="U50">
        <f>($C$7*CI50+$D$7*CJ50+$E$7*T50)</f>
        <v>0</v>
      </c>
      <c r="V50">
        <f>0.61365*exp(17.502*U50/(240.97+U50))</f>
        <v>0</v>
      </c>
      <c r="W50">
        <f>(X50/Y50*100)</f>
        <v>0</v>
      </c>
      <c r="X50">
        <f>CA50*(CF50+CG50)/1000</f>
        <v>0</v>
      </c>
      <c r="Y50">
        <f>0.61365*exp(17.502*CH50/(240.97+CH50))</f>
        <v>0</v>
      </c>
      <c r="Z50">
        <f>(V50-CA50*(CF50+CG50)/1000)</f>
        <v>0</v>
      </c>
      <c r="AA50">
        <f>(-I50*44100)</f>
        <v>0</v>
      </c>
      <c r="AB50">
        <f>2*29.3*P50*0.92*(CH50-U50)</f>
        <v>0</v>
      </c>
      <c r="AC50">
        <f>2*0.95*5.67E-8*(((CH50+$B$7)+273)^4-(U50+273)^4)</f>
        <v>0</v>
      </c>
      <c r="AD50">
        <f>S50+AC50+AA50+AB50</f>
        <v>0</v>
      </c>
      <c r="AE50">
        <v>0</v>
      </c>
      <c r="AF50">
        <v>0</v>
      </c>
      <c r="AG50">
        <f>IF(AE50*$H$13&gt;=AI50,1.0,(AI50/(AI50-AE50*$H$13)))</f>
        <v>0</v>
      </c>
      <c r="AH50">
        <f>(AG50-1)*100</f>
        <v>0</v>
      </c>
      <c r="AI50">
        <f>MAX(0,($B$13+$C$13*CM50)/(1+$D$13*CM50)*CF50/(CH50+273)*$E$13)</f>
        <v>0</v>
      </c>
      <c r="AJ50" t="s">
        <v>297</v>
      </c>
      <c r="AK50">
        <v>0</v>
      </c>
      <c r="AL50">
        <v>0</v>
      </c>
      <c r="AM50">
        <f>AL50-AK50</f>
        <v>0</v>
      </c>
      <c r="AN50">
        <f>AM50/AL50</f>
        <v>0</v>
      </c>
      <c r="AO50">
        <v>0</v>
      </c>
      <c r="AP50" t="s">
        <v>297</v>
      </c>
      <c r="AQ50">
        <v>0</v>
      </c>
      <c r="AR50">
        <v>0</v>
      </c>
      <c r="AS50">
        <f>1-AQ50/AR50</f>
        <v>0</v>
      </c>
      <c r="AT50">
        <v>0.5</v>
      </c>
      <c r="AU50">
        <f>BQ50</f>
        <v>0</v>
      </c>
      <c r="AV50">
        <f>J50</f>
        <v>0</v>
      </c>
      <c r="AW50">
        <f>AS50*AT50*AU50</f>
        <v>0</v>
      </c>
      <c r="AX50">
        <f>BC50/AR50</f>
        <v>0</v>
      </c>
      <c r="AY50">
        <f>(AV50-AO50)/AU50</f>
        <v>0</v>
      </c>
      <c r="AZ50">
        <f>(AL50-AR50)/AR50</f>
        <v>0</v>
      </c>
      <c r="BA50" t="s">
        <v>297</v>
      </c>
      <c r="BB50">
        <v>0</v>
      </c>
      <c r="BC50">
        <f>AR50-BB50</f>
        <v>0</v>
      </c>
      <c r="BD50">
        <f>(AR50-AQ50)/(AR50-BB50)</f>
        <v>0</v>
      </c>
      <c r="BE50">
        <f>(AL50-AR50)/(AL50-BB50)</f>
        <v>0</v>
      </c>
      <c r="BF50">
        <f>(AR50-AQ50)/(AR50-AK50)</f>
        <v>0</v>
      </c>
      <c r="BG50">
        <f>(AL50-AR50)/(AL50-AK50)</f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f>$B$11*CN50+$C$11*CO50+$F$11*CP50*(1-CS50)</f>
        <v>0</v>
      </c>
      <c r="BQ50">
        <f>BP50*BR50</f>
        <v>0</v>
      </c>
      <c r="BR50">
        <f>($B$11*$D$9+$C$11*$D$9+$F$11*((DC50+CU50)/MAX(DC50+CU50+DD50, 0.1)*$I$9+DD50/MAX(DC50+CU50+DD50, 0.1)*$J$9))/($B$11+$C$11+$F$11)</f>
        <v>0</v>
      </c>
      <c r="BS50">
        <f>($B$11*$K$9+$C$11*$K$9+$F$11*((DC50+CU50)/MAX(DC50+CU50+DD50, 0.1)*$P$9+DD50/MAX(DC50+CU50+DD50, 0.1)*$Q$9))/($B$11+$C$11+$F$11)</f>
        <v>0</v>
      </c>
      <c r="BT50">
        <v>6</v>
      </c>
      <c r="BU50">
        <v>0.5</v>
      </c>
      <c r="BV50" t="s">
        <v>298</v>
      </c>
      <c r="BW50">
        <v>2</v>
      </c>
      <c r="BX50">
        <v>1620339736.1</v>
      </c>
      <c r="BY50">
        <v>403.614333333333</v>
      </c>
      <c r="BZ50">
        <v>419.936333333333</v>
      </c>
      <c r="CA50">
        <v>12.1111666666667</v>
      </c>
      <c r="CB50">
        <v>9.06933333333333</v>
      </c>
      <c r="CC50">
        <v>400.679333333333</v>
      </c>
      <c r="CD50">
        <v>12.1373333333333</v>
      </c>
      <c r="CE50">
        <v>600.001333333333</v>
      </c>
      <c r="CF50">
        <v>100.236666666667</v>
      </c>
      <c r="CG50">
        <v>0.100305333333333</v>
      </c>
      <c r="CH50">
        <v>23.8812333333333</v>
      </c>
      <c r="CI50">
        <v>22.7616666666667</v>
      </c>
      <c r="CJ50">
        <v>999.9</v>
      </c>
      <c r="CK50">
        <v>0</v>
      </c>
      <c r="CL50">
        <v>0</v>
      </c>
      <c r="CM50">
        <v>9959.37666666667</v>
      </c>
      <c r="CN50">
        <v>0</v>
      </c>
      <c r="CO50">
        <v>0.221023</v>
      </c>
      <c r="CP50">
        <v>883.026</v>
      </c>
      <c r="CQ50">
        <v>0.955013666666667</v>
      </c>
      <c r="CR50">
        <v>0.0449861333333333</v>
      </c>
      <c r="CS50">
        <v>0</v>
      </c>
      <c r="CT50">
        <v>1118.49666666667</v>
      </c>
      <c r="CU50">
        <v>4.99999</v>
      </c>
      <c r="CV50">
        <v>9857.38</v>
      </c>
      <c r="CW50">
        <v>7633.41333333333</v>
      </c>
      <c r="CX50">
        <v>38.437</v>
      </c>
      <c r="CY50">
        <v>41.5</v>
      </c>
      <c r="CZ50">
        <v>40</v>
      </c>
      <c r="DA50">
        <v>41</v>
      </c>
      <c r="DB50">
        <v>40.833</v>
      </c>
      <c r="DC50">
        <v>838.526666666667</v>
      </c>
      <c r="DD50">
        <v>39.5</v>
      </c>
      <c r="DE50">
        <v>0</v>
      </c>
      <c r="DF50">
        <v>1620339738.1</v>
      </c>
      <c r="DG50">
        <v>0</v>
      </c>
      <c r="DH50">
        <v>1119.5676</v>
      </c>
      <c r="DI50">
        <v>-10.5146153867381</v>
      </c>
      <c r="DJ50">
        <v>-83.5038461677508</v>
      </c>
      <c r="DK50">
        <v>9865.1436</v>
      </c>
      <c r="DL50">
        <v>15</v>
      </c>
      <c r="DM50">
        <v>1620339131</v>
      </c>
      <c r="DN50" t="s">
        <v>299</v>
      </c>
      <c r="DO50">
        <v>1620339116.5</v>
      </c>
      <c r="DP50">
        <v>1620339131</v>
      </c>
      <c r="DQ50">
        <v>60</v>
      </c>
      <c r="DR50">
        <v>0.345</v>
      </c>
      <c r="DS50">
        <v>-0.025</v>
      </c>
      <c r="DT50">
        <v>2.935</v>
      </c>
      <c r="DU50">
        <v>-0.026</v>
      </c>
      <c r="DV50">
        <v>420</v>
      </c>
      <c r="DW50">
        <v>1</v>
      </c>
      <c r="DX50">
        <v>0.12</v>
      </c>
      <c r="DY50">
        <v>0.02</v>
      </c>
      <c r="DZ50">
        <v>-16.3209804878049</v>
      </c>
      <c r="EA50">
        <v>-0.0380185925262928</v>
      </c>
      <c r="EB50">
        <v>0.0206451224914959</v>
      </c>
      <c r="EC50">
        <v>1</v>
      </c>
      <c r="ED50">
        <v>1120.13088235294</v>
      </c>
      <c r="EE50">
        <v>-10.1761044934979</v>
      </c>
      <c r="EF50">
        <v>1.01157817192932</v>
      </c>
      <c r="EG50">
        <v>0</v>
      </c>
      <c r="EH50">
        <v>3.07803487804878</v>
      </c>
      <c r="EI50">
        <v>-0.209325673073744</v>
      </c>
      <c r="EJ50">
        <v>0.0201357726958341</v>
      </c>
      <c r="EK50">
        <v>0</v>
      </c>
      <c r="EL50">
        <v>1</v>
      </c>
      <c r="EM50">
        <v>3</v>
      </c>
      <c r="EN50" t="s">
        <v>310</v>
      </c>
      <c r="EO50">
        <v>100</v>
      </c>
      <c r="EP50">
        <v>100</v>
      </c>
      <c r="EQ50">
        <v>2.935</v>
      </c>
      <c r="ER50">
        <v>-0.0261</v>
      </c>
      <c r="ES50">
        <v>2.93495238095244</v>
      </c>
      <c r="ET50">
        <v>0</v>
      </c>
      <c r="EU50">
        <v>0</v>
      </c>
      <c r="EV50">
        <v>0</v>
      </c>
      <c r="EW50">
        <v>-0.0261150999999999</v>
      </c>
      <c r="EX50">
        <v>0</v>
      </c>
      <c r="EY50">
        <v>0</v>
      </c>
      <c r="EZ50">
        <v>0</v>
      </c>
      <c r="FA50">
        <v>-1</v>
      </c>
      <c r="FB50">
        <v>-1</v>
      </c>
      <c r="FC50">
        <v>-1</v>
      </c>
      <c r="FD50">
        <v>-1</v>
      </c>
      <c r="FE50">
        <v>10.3</v>
      </c>
      <c r="FF50">
        <v>10.1</v>
      </c>
      <c r="FG50">
        <v>2</v>
      </c>
      <c r="FH50">
        <v>633.2</v>
      </c>
      <c r="FI50">
        <v>375.304</v>
      </c>
      <c r="FJ50">
        <v>26.9507</v>
      </c>
      <c r="FK50">
        <v>25.0902</v>
      </c>
      <c r="FL50">
        <v>30.0002</v>
      </c>
      <c r="FM50">
        <v>25.2273</v>
      </c>
      <c r="FN50">
        <v>25.2696</v>
      </c>
      <c r="FO50">
        <v>20.6236</v>
      </c>
      <c r="FP50">
        <v>15.3873</v>
      </c>
      <c r="FQ50">
        <v>0</v>
      </c>
      <c r="FR50">
        <v>27.01</v>
      </c>
      <c r="FS50">
        <v>420</v>
      </c>
      <c r="FT50">
        <v>9.51276</v>
      </c>
      <c r="FU50">
        <v>101.474</v>
      </c>
      <c r="FV50">
        <v>102.317</v>
      </c>
    </row>
    <row r="51" spans="1:178">
      <c r="A51">
        <v>35</v>
      </c>
      <c r="B51">
        <v>1620339752.1</v>
      </c>
      <c r="C51">
        <v>510.099999904633</v>
      </c>
      <c r="D51" t="s">
        <v>370</v>
      </c>
      <c r="E51" t="s">
        <v>371</v>
      </c>
      <c r="H51">
        <v>1620339751.1</v>
      </c>
      <c r="I51">
        <f>CE51*AG51*(CA51-CB51)/(100*BT51*(1000-AG51*CA51))</f>
        <v>0</v>
      </c>
      <c r="J51">
        <f>CE51*AG51*(BZ51-BY51*(1000-AG51*CB51)/(1000-AG51*CA51))/(100*BT51)</f>
        <v>0</v>
      </c>
      <c r="K51">
        <f>BY51 - IF(AG51&gt;1, J51*BT51*100.0/(AI51*CM51), 0)</f>
        <v>0</v>
      </c>
      <c r="L51">
        <f>((R51-I51/2)*K51-J51)/(R51+I51/2)</f>
        <v>0</v>
      </c>
      <c r="M51">
        <f>L51*(CF51+CG51)/1000.0</f>
        <v>0</v>
      </c>
      <c r="N51">
        <f>(BY51 - IF(AG51&gt;1, J51*BT51*100.0/(AI51*CM51), 0))*(CF51+CG51)/1000.0</f>
        <v>0</v>
      </c>
      <c r="O51">
        <f>2.0/((1/Q51-1/P51)+SIGN(Q51)*SQRT((1/Q51-1/P51)*(1/Q51-1/P51) + 4*BU51/((BU51+1)*(BU51+1))*(2*1/Q51*1/P51-1/P51*1/P51)))</f>
        <v>0</v>
      </c>
      <c r="P51">
        <f>IF(LEFT(BV51,1)&lt;&gt;"0",IF(LEFT(BV51,1)="1",3.0,BW51),$D$5+$E$5*(CM51*CF51/($K$5*1000))+$F$5*(CM51*CF51/($K$5*1000))*MAX(MIN(BT51,$J$5),$I$5)*MAX(MIN(BT51,$J$5),$I$5)+$G$5*MAX(MIN(BT51,$J$5),$I$5)*(CM51*CF51/($K$5*1000))+$H$5*(CM51*CF51/($K$5*1000))*(CM51*CF51/($K$5*1000)))</f>
        <v>0</v>
      </c>
      <c r="Q51">
        <f>I51*(1000-(1000*0.61365*exp(17.502*U51/(240.97+U51))/(CF51+CG51)+CA51)/2)/(1000*0.61365*exp(17.502*U51/(240.97+U51))/(CF51+CG51)-CA51)</f>
        <v>0</v>
      </c>
      <c r="R51">
        <f>1/((BU51+1)/(O51/1.6)+1/(P51/1.37)) + BU51/((BU51+1)/(O51/1.6) + BU51/(P51/1.37))</f>
        <v>0</v>
      </c>
      <c r="S51">
        <f>(BQ51*BS51)</f>
        <v>0</v>
      </c>
      <c r="T51">
        <f>(CH51+(S51+2*0.95*5.67E-8*(((CH51+$B$7)+273)^4-(CH51+273)^4)-44100*I51)/(1.84*29.3*P51+8*0.95*5.67E-8*(CH51+273)^3))</f>
        <v>0</v>
      </c>
      <c r="U51">
        <f>($C$7*CI51+$D$7*CJ51+$E$7*T51)</f>
        <v>0</v>
      </c>
      <c r="V51">
        <f>0.61365*exp(17.502*U51/(240.97+U51))</f>
        <v>0</v>
      </c>
      <c r="W51">
        <f>(X51/Y51*100)</f>
        <v>0</v>
      </c>
      <c r="X51">
        <f>CA51*(CF51+CG51)/1000</f>
        <v>0</v>
      </c>
      <c r="Y51">
        <f>0.61365*exp(17.502*CH51/(240.97+CH51))</f>
        <v>0</v>
      </c>
      <c r="Z51">
        <f>(V51-CA51*(CF51+CG51)/1000)</f>
        <v>0</v>
      </c>
      <c r="AA51">
        <f>(-I51*44100)</f>
        <v>0</v>
      </c>
      <c r="AB51">
        <f>2*29.3*P51*0.92*(CH51-U51)</f>
        <v>0</v>
      </c>
      <c r="AC51">
        <f>2*0.95*5.67E-8*(((CH51+$B$7)+273)^4-(U51+273)^4)</f>
        <v>0</v>
      </c>
      <c r="AD51">
        <f>S51+AC51+AA51+AB51</f>
        <v>0</v>
      </c>
      <c r="AE51">
        <v>0</v>
      </c>
      <c r="AF51">
        <v>0</v>
      </c>
      <c r="AG51">
        <f>IF(AE51*$H$13&gt;=AI51,1.0,(AI51/(AI51-AE51*$H$13)))</f>
        <v>0</v>
      </c>
      <c r="AH51">
        <f>(AG51-1)*100</f>
        <v>0</v>
      </c>
      <c r="AI51">
        <f>MAX(0,($B$13+$C$13*CM51)/(1+$D$13*CM51)*CF51/(CH51+273)*$E$13)</f>
        <v>0</v>
      </c>
      <c r="AJ51" t="s">
        <v>297</v>
      </c>
      <c r="AK51">
        <v>0</v>
      </c>
      <c r="AL51">
        <v>0</v>
      </c>
      <c r="AM51">
        <f>AL51-AK51</f>
        <v>0</v>
      </c>
      <c r="AN51">
        <f>AM51/AL51</f>
        <v>0</v>
      </c>
      <c r="AO51">
        <v>0</v>
      </c>
      <c r="AP51" t="s">
        <v>297</v>
      </c>
      <c r="AQ51">
        <v>0</v>
      </c>
      <c r="AR51">
        <v>0</v>
      </c>
      <c r="AS51">
        <f>1-AQ51/AR51</f>
        <v>0</v>
      </c>
      <c r="AT51">
        <v>0.5</v>
      </c>
      <c r="AU51">
        <f>BQ51</f>
        <v>0</v>
      </c>
      <c r="AV51">
        <f>J51</f>
        <v>0</v>
      </c>
      <c r="AW51">
        <f>AS51*AT51*AU51</f>
        <v>0</v>
      </c>
      <c r="AX51">
        <f>BC51/AR51</f>
        <v>0</v>
      </c>
      <c r="AY51">
        <f>(AV51-AO51)/AU51</f>
        <v>0</v>
      </c>
      <c r="AZ51">
        <f>(AL51-AR51)/AR51</f>
        <v>0</v>
      </c>
      <c r="BA51" t="s">
        <v>297</v>
      </c>
      <c r="BB51">
        <v>0</v>
      </c>
      <c r="BC51">
        <f>AR51-BB51</f>
        <v>0</v>
      </c>
      <c r="BD51">
        <f>(AR51-AQ51)/(AR51-BB51)</f>
        <v>0</v>
      </c>
      <c r="BE51">
        <f>(AL51-AR51)/(AL51-BB51)</f>
        <v>0</v>
      </c>
      <c r="BF51">
        <f>(AR51-AQ51)/(AR51-AK51)</f>
        <v>0</v>
      </c>
      <c r="BG51">
        <f>(AL51-AR51)/(AL51-AK51)</f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f>$B$11*CN51+$C$11*CO51+$F$11*CP51*(1-CS51)</f>
        <v>0</v>
      </c>
      <c r="BQ51">
        <f>BP51*BR51</f>
        <v>0</v>
      </c>
      <c r="BR51">
        <f>($B$11*$D$9+$C$11*$D$9+$F$11*((DC51+CU51)/MAX(DC51+CU51+DD51, 0.1)*$I$9+DD51/MAX(DC51+CU51+DD51, 0.1)*$J$9))/($B$11+$C$11+$F$11)</f>
        <v>0</v>
      </c>
      <c r="BS51">
        <f>($B$11*$K$9+$C$11*$K$9+$F$11*((DC51+CU51)/MAX(DC51+CU51+DD51, 0.1)*$P$9+DD51/MAX(DC51+CU51+DD51, 0.1)*$Q$9))/($B$11+$C$11+$F$11)</f>
        <v>0</v>
      </c>
      <c r="BT51">
        <v>6</v>
      </c>
      <c r="BU51">
        <v>0.5</v>
      </c>
      <c r="BV51" t="s">
        <v>298</v>
      </c>
      <c r="BW51">
        <v>2</v>
      </c>
      <c r="BX51">
        <v>1620339751.1</v>
      </c>
      <c r="BY51">
        <v>403.572</v>
      </c>
      <c r="BZ51">
        <v>419.852666666667</v>
      </c>
      <c r="CA51">
        <v>12.5728333333333</v>
      </c>
      <c r="CB51">
        <v>9.57011333333333</v>
      </c>
      <c r="CC51">
        <v>400.637</v>
      </c>
      <c r="CD51">
        <v>12.5989666666667</v>
      </c>
      <c r="CE51">
        <v>600.035333333333</v>
      </c>
      <c r="CF51">
        <v>100.235666666667</v>
      </c>
      <c r="CG51">
        <v>0.100396</v>
      </c>
      <c r="CH51">
        <v>24.1875</v>
      </c>
      <c r="CI51">
        <v>23.0443333333333</v>
      </c>
      <c r="CJ51">
        <v>999.9</v>
      </c>
      <c r="CK51">
        <v>0</v>
      </c>
      <c r="CL51">
        <v>0</v>
      </c>
      <c r="CM51">
        <v>9961.87666666667</v>
      </c>
      <c r="CN51">
        <v>0</v>
      </c>
      <c r="CO51">
        <v>0.221023</v>
      </c>
      <c r="CP51">
        <v>883</v>
      </c>
      <c r="CQ51">
        <v>0.955009333333333</v>
      </c>
      <c r="CR51">
        <v>0.0449903666666667</v>
      </c>
      <c r="CS51">
        <v>0</v>
      </c>
      <c r="CT51">
        <v>1116.26</v>
      </c>
      <c r="CU51">
        <v>4.99999</v>
      </c>
      <c r="CV51">
        <v>9838.03333333333</v>
      </c>
      <c r="CW51">
        <v>7633.17</v>
      </c>
      <c r="CX51">
        <v>38.5</v>
      </c>
      <c r="CY51">
        <v>41.5</v>
      </c>
      <c r="CZ51">
        <v>40.062</v>
      </c>
      <c r="DA51">
        <v>41.0413333333333</v>
      </c>
      <c r="DB51">
        <v>40.875</v>
      </c>
      <c r="DC51">
        <v>838.5</v>
      </c>
      <c r="DD51">
        <v>39.5033333333333</v>
      </c>
      <c r="DE51">
        <v>0</v>
      </c>
      <c r="DF51">
        <v>1620339753.1</v>
      </c>
      <c r="DG51">
        <v>0</v>
      </c>
      <c r="DH51">
        <v>1117.27230769231</v>
      </c>
      <c r="DI51">
        <v>-8.99829058179985</v>
      </c>
      <c r="DJ51">
        <v>-74.6584614879773</v>
      </c>
      <c r="DK51">
        <v>9846.35538461538</v>
      </c>
      <c r="DL51">
        <v>15</v>
      </c>
      <c r="DM51">
        <v>1620339131</v>
      </c>
      <c r="DN51" t="s">
        <v>299</v>
      </c>
      <c r="DO51">
        <v>1620339116.5</v>
      </c>
      <c r="DP51">
        <v>1620339131</v>
      </c>
      <c r="DQ51">
        <v>60</v>
      </c>
      <c r="DR51">
        <v>0.345</v>
      </c>
      <c r="DS51">
        <v>-0.025</v>
      </c>
      <c r="DT51">
        <v>2.935</v>
      </c>
      <c r="DU51">
        <v>-0.026</v>
      </c>
      <c r="DV51">
        <v>420</v>
      </c>
      <c r="DW51">
        <v>1</v>
      </c>
      <c r="DX51">
        <v>0.12</v>
      </c>
      <c r="DY51">
        <v>0.02</v>
      </c>
      <c r="DZ51">
        <v>-16.31162</v>
      </c>
      <c r="EA51">
        <v>0.129728330206455</v>
      </c>
      <c r="EB51">
        <v>0.018305357139373</v>
      </c>
      <c r="EC51">
        <v>1</v>
      </c>
      <c r="ED51">
        <v>1117.76771428571</v>
      </c>
      <c r="EE51">
        <v>-9.1726432573854</v>
      </c>
      <c r="EF51">
        <v>0.944252041759692</v>
      </c>
      <c r="EG51">
        <v>1</v>
      </c>
      <c r="EH51">
        <v>3.02395925</v>
      </c>
      <c r="EI51">
        <v>-0.1918425140713</v>
      </c>
      <c r="EJ51">
        <v>0.0192170258348554</v>
      </c>
      <c r="EK51">
        <v>0</v>
      </c>
      <c r="EL51">
        <v>2</v>
      </c>
      <c r="EM51">
        <v>3</v>
      </c>
      <c r="EN51" t="s">
        <v>305</v>
      </c>
      <c r="EO51">
        <v>100</v>
      </c>
      <c r="EP51">
        <v>100</v>
      </c>
      <c r="EQ51">
        <v>2.935</v>
      </c>
      <c r="ER51">
        <v>-0.0261</v>
      </c>
      <c r="ES51">
        <v>2.93495238095244</v>
      </c>
      <c r="ET51">
        <v>0</v>
      </c>
      <c r="EU51">
        <v>0</v>
      </c>
      <c r="EV51">
        <v>0</v>
      </c>
      <c r="EW51">
        <v>-0.0261150999999999</v>
      </c>
      <c r="EX51">
        <v>0</v>
      </c>
      <c r="EY51">
        <v>0</v>
      </c>
      <c r="EZ51">
        <v>0</v>
      </c>
      <c r="FA51">
        <v>-1</v>
      </c>
      <c r="FB51">
        <v>-1</v>
      </c>
      <c r="FC51">
        <v>-1</v>
      </c>
      <c r="FD51">
        <v>-1</v>
      </c>
      <c r="FE51">
        <v>10.6</v>
      </c>
      <c r="FF51">
        <v>10.4</v>
      </c>
      <c r="FG51">
        <v>2</v>
      </c>
      <c r="FH51">
        <v>633.308</v>
      </c>
      <c r="FI51">
        <v>376.14</v>
      </c>
      <c r="FJ51">
        <v>27.4548</v>
      </c>
      <c r="FK51">
        <v>25.0916</v>
      </c>
      <c r="FL51">
        <v>30.0003</v>
      </c>
      <c r="FM51">
        <v>25.2253</v>
      </c>
      <c r="FN51">
        <v>25.2675</v>
      </c>
      <c r="FO51">
        <v>20.6334</v>
      </c>
      <c r="FP51">
        <v>7.9966</v>
      </c>
      <c r="FQ51">
        <v>0.839927</v>
      </c>
      <c r="FR51">
        <v>27.55</v>
      </c>
      <c r="FS51">
        <v>420</v>
      </c>
      <c r="FT51">
        <v>10.0451</v>
      </c>
      <c r="FU51">
        <v>101.472</v>
      </c>
      <c r="FV51">
        <v>102.316</v>
      </c>
    </row>
    <row r="52" spans="1:178">
      <c r="A52">
        <v>36</v>
      </c>
      <c r="B52">
        <v>1620339767.1</v>
      </c>
      <c r="C52">
        <v>525.099999904633</v>
      </c>
      <c r="D52" t="s">
        <v>372</v>
      </c>
      <c r="E52" t="s">
        <v>373</v>
      </c>
      <c r="H52">
        <v>1620339766.1</v>
      </c>
      <c r="I52">
        <f>CE52*AG52*(CA52-CB52)/(100*BT52*(1000-AG52*CA52))</f>
        <v>0</v>
      </c>
      <c r="J52">
        <f>CE52*AG52*(BZ52-BY52*(1000-AG52*CB52)/(1000-AG52*CA52))/(100*BT52)</f>
        <v>0</v>
      </c>
      <c r="K52">
        <f>BY52 - IF(AG52&gt;1, J52*BT52*100.0/(AI52*CM52), 0)</f>
        <v>0</v>
      </c>
      <c r="L52">
        <f>((R52-I52/2)*K52-J52)/(R52+I52/2)</f>
        <v>0</v>
      </c>
      <c r="M52">
        <f>L52*(CF52+CG52)/1000.0</f>
        <v>0</v>
      </c>
      <c r="N52">
        <f>(BY52 - IF(AG52&gt;1, J52*BT52*100.0/(AI52*CM52), 0))*(CF52+CG52)/1000.0</f>
        <v>0</v>
      </c>
      <c r="O52">
        <f>2.0/((1/Q52-1/P52)+SIGN(Q52)*SQRT((1/Q52-1/P52)*(1/Q52-1/P52) + 4*BU52/((BU52+1)*(BU52+1))*(2*1/Q52*1/P52-1/P52*1/P52)))</f>
        <v>0</v>
      </c>
      <c r="P52">
        <f>IF(LEFT(BV52,1)&lt;&gt;"0",IF(LEFT(BV52,1)="1",3.0,BW52),$D$5+$E$5*(CM52*CF52/($K$5*1000))+$F$5*(CM52*CF52/($K$5*1000))*MAX(MIN(BT52,$J$5),$I$5)*MAX(MIN(BT52,$J$5),$I$5)+$G$5*MAX(MIN(BT52,$J$5),$I$5)*(CM52*CF52/($K$5*1000))+$H$5*(CM52*CF52/($K$5*1000))*(CM52*CF52/($K$5*1000)))</f>
        <v>0</v>
      </c>
      <c r="Q52">
        <f>I52*(1000-(1000*0.61365*exp(17.502*U52/(240.97+U52))/(CF52+CG52)+CA52)/2)/(1000*0.61365*exp(17.502*U52/(240.97+U52))/(CF52+CG52)-CA52)</f>
        <v>0</v>
      </c>
      <c r="R52">
        <f>1/((BU52+1)/(O52/1.6)+1/(P52/1.37)) + BU52/((BU52+1)/(O52/1.6) + BU52/(P52/1.37))</f>
        <v>0</v>
      </c>
      <c r="S52">
        <f>(BQ52*BS52)</f>
        <v>0</v>
      </c>
      <c r="T52">
        <f>(CH52+(S52+2*0.95*5.67E-8*(((CH52+$B$7)+273)^4-(CH52+273)^4)-44100*I52)/(1.84*29.3*P52+8*0.95*5.67E-8*(CH52+273)^3))</f>
        <v>0</v>
      </c>
      <c r="U52">
        <f>($C$7*CI52+$D$7*CJ52+$E$7*T52)</f>
        <v>0</v>
      </c>
      <c r="V52">
        <f>0.61365*exp(17.502*U52/(240.97+U52))</f>
        <v>0</v>
      </c>
      <c r="W52">
        <f>(X52/Y52*100)</f>
        <v>0</v>
      </c>
      <c r="X52">
        <f>CA52*(CF52+CG52)/1000</f>
        <v>0</v>
      </c>
      <c r="Y52">
        <f>0.61365*exp(17.502*CH52/(240.97+CH52))</f>
        <v>0</v>
      </c>
      <c r="Z52">
        <f>(V52-CA52*(CF52+CG52)/1000)</f>
        <v>0</v>
      </c>
      <c r="AA52">
        <f>(-I52*44100)</f>
        <v>0</v>
      </c>
      <c r="AB52">
        <f>2*29.3*P52*0.92*(CH52-U52)</f>
        <v>0</v>
      </c>
      <c r="AC52">
        <f>2*0.95*5.67E-8*(((CH52+$B$7)+273)^4-(U52+273)^4)</f>
        <v>0</v>
      </c>
      <c r="AD52">
        <f>S52+AC52+AA52+AB52</f>
        <v>0</v>
      </c>
      <c r="AE52">
        <v>0</v>
      </c>
      <c r="AF52">
        <v>0</v>
      </c>
      <c r="AG52">
        <f>IF(AE52*$H$13&gt;=AI52,1.0,(AI52/(AI52-AE52*$H$13)))</f>
        <v>0</v>
      </c>
      <c r="AH52">
        <f>(AG52-1)*100</f>
        <v>0</v>
      </c>
      <c r="AI52">
        <f>MAX(0,($B$13+$C$13*CM52)/(1+$D$13*CM52)*CF52/(CH52+273)*$E$13)</f>
        <v>0</v>
      </c>
      <c r="AJ52" t="s">
        <v>297</v>
      </c>
      <c r="AK52">
        <v>0</v>
      </c>
      <c r="AL52">
        <v>0</v>
      </c>
      <c r="AM52">
        <f>AL52-AK52</f>
        <v>0</v>
      </c>
      <c r="AN52">
        <f>AM52/AL52</f>
        <v>0</v>
      </c>
      <c r="AO52">
        <v>0</v>
      </c>
      <c r="AP52" t="s">
        <v>297</v>
      </c>
      <c r="AQ52">
        <v>0</v>
      </c>
      <c r="AR52">
        <v>0</v>
      </c>
      <c r="AS52">
        <f>1-AQ52/AR52</f>
        <v>0</v>
      </c>
      <c r="AT52">
        <v>0.5</v>
      </c>
      <c r="AU52">
        <f>BQ52</f>
        <v>0</v>
      </c>
      <c r="AV52">
        <f>J52</f>
        <v>0</v>
      </c>
      <c r="AW52">
        <f>AS52*AT52*AU52</f>
        <v>0</v>
      </c>
      <c r="AX52">
        <f>BC52/AR52</f>
        <v>0</v>
      </c>
      <c r="AY52">
        <f>(AV52-AO52)/AU52</f>
        <v>0</v>
      </c>
      <c r="AZ52">
        <f>(AL52-AR52)/AR52</f>
        <v>0</v>
      </c>
      <c r="BA52" t="s">
        <v>297</v>
      </c>
      <c r="BB52">
        <v>0</v>
      </c>
      <c r="BC52">
        <f>AR52-BB52</f>
        <v>0</v>
      </c>
      <c r="BD52">
        <f>(AR52-AQ52)/(AR52-BB52)</f>
        <v>0</v>
      </c>
      <c r="BE52">
        <f>(AL52-AR52)/(AL52-BB52)</f>
        <v>0</v>
      </c>
      <c r="BF52">
        <f>(AR52-AQ52)/(AR52-AK52)</f>
        <v>0</v>
      </c>
      <c r="BG52">
        <f>(AL52-AR52)/(AL52-AK52)</f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f>$B$11*CN52+$C$11*CO52+$F$11*CP52*(1-CS52)</f>
        <v>0</v>
      </c>
      <c r="BQ52">
        <f>BP52*BR52</f>
        <v>0</v>
      </c>
      <c r="BR52">
        <f>($B$11*$D$9+$C$11*$D$9+$F$11*((DC52+CU52)/MAX(DC52+CU52+DD52, 0.1)*$I$9+DD52/MAX(DC52+CU52+DD52, 0.1)*$J$9))/($B$11+$C$11+$F$11)</f>
        <v>0</v>
      </c>
      <c r="BS52">
        <f>($B$11*$K$9+$C$11*$K$9+$F$11*((DC52+CU52)/MAX(DC52+CU52+DD52, 0.1)*$P$9+DD52/MAX(DC52+CU52+DD52, 0.1)*$Q$9))/($B$11+$C$11+$F$11)</f>
        <v>0</v>
      </c>
      <c r="BT52">
        <v>6</v>
      </c>
      <c r="BU52">
        <v>0.5</v>
      </c>
      <c r="BV52" t="s">
        <v>298</v>
      </c>
      <c r="BW52">
        <v>2</v>
      </c>
      <c r="BX52">
        <v>1620339766.1</v>
      </c>
      <c r="BY52">
        <v>403.748666666667</v>
      </c>
      <c r="BZ52">
        <v>419.635666666667</v>
      </c>
      <c r="CA52">
        <v>12.9180333333333</v>
      </c>
      <c r="CB52">
        <v>9.77194</v>
      </c>
      <c r="CC52">
        <v>400.813666666667</v>
      </c>
      <c r="CD52">
        <v>12.9441666666667</v>
      </c>
      <c r="CE52">
        <v>600.015333333333</v>
      </c>
      <c r="CF52">
        <v>100.238666666667</v>
      </c>
      <c r="CG52">
        <v>0.100095</v>
      </c>
      <c r="CH52">
        <v>24.4959</v>
      </c>
      <c r="CI52">
        <v>23.3347666666667</v>
      </c>
      <c r="CJ52">
        <v>999.9</v>
      </c>
      <c r="CK52">
        <v>0</v>
      </c>
      <c r="CL52">
        <v>0</v>
      </c>
      <c r="CM52">
        <v>10008.3666666667</v>
      </c>
      <c r="CN52">
        <v>0</v>
      </c>
      <c r="CO52">
        <v>0.221023</v>
      </c>
      <c r="CP52">
        <v>883.056</v>
      </c>
      <c r="CQ52">
        <v>0.955018</v>
      </c>
      <c r="CR52">
        <v>0.0449819</v>
      </c>
      <c r="CS52">
        <v>0</v>
      </c>
      <c r="CT52">
        <v>1114.20333333333</v>
      </c>
      <c r="CU52">
        <v>4.99999</v>
      </c>
      <c r="CV52">
        <v>9822.21666666667</v>
      </c>
      <c r="CW52">
        <v>7633.69</v>
      </c>
      <c r="CX52">
        <v>38.5206666666667</v>
      </c>
      <c r="CY52">
        <v>41.5</v>
      </c>
      <c r="CZ52">
        <v>40.062</v>
      </c>
      <c r="DA52">
        <v>41.062</v>
      </c>
      <c r="DB52">
        <v>40.937</v>
      </c>
      <c r="DC52">
        <v>838.56</v>
      </c>
      <c r="DD52">
        <v>39.5</v>
      </c>
      <c r="DE52">
        <v>0</v>
      </c>
      <c r="DF52">
        <v>1620339768.1</v>
      </c>
      <c r="DG52">
        <v>0</v>
      </c>
      <c r="DH52">
        <v>1115.0212</v>
      </c>
      <c r="DI52">
        <v>-7.85692308724715</v>
      </c>
      <c r="DJ52">
        <v>-67.4284616361659</v>
      </c>
      <c r="DK52">
        <v>9828.2828</v>
      </c>
      <c r="DL52">
        <v>15</v>
      </c>
      <c r="DM52">
        <v>1620339131</v>
      </c>
      <c r="DN52" t="s">
        <v>299</v>
      </c>
      <c r="DO52">
        <v>1620339116.5</v>
      </c>
      <c r="DP52">
        <v>1620339131</v>
      </c>
      <c r="DQ52">
        <v>60</v>
      </c>
      <c r="DR52">
        <v>0.345</v>
      </c>
      <c r="DS52">
        <v>-0.025</v>
      </c>
      <c r="DT52">
        <v>2.935</v>
      </c>
      <c r="DU52">
        <v>-0.026</v>
      </c>
      <c r="DV52">
        <v>420</v>
      </c>
      <c r="DW52">
        <v>1</v>
      </c>
      <c r="DX52">
        <v>0.12</v>
      </c>
      <c r="DY52">
        <v>0.02</v>
      </c>
      <c r="DZ52">
        <v>-16.3429175</v>
      </c>
      <c r="EA52">
        <v>-0.194175984990567</v>
      </c>
      <c r="EB52">
        <v>0.155598462215248</v>
      </c>
      <c r="EC52">
        <v>1</v>
      </c>
      <c r="ED52">
        <v>1115.48852941176</v>
      </c>
      <c r="EE52">
        <v>-8.41195175090362</v>
      </c>
      <c r="EF52">
        <v>0.834055056558151</v>
      </c>
      <c r="EG52">
        <v>1</v>
      </c>
      <c r="EH52">
        <v>3.03038125</v>
      </c>
      <c r="EI52">
        <v>0.365675234521571</v>
      </c>
      <c r="EJ52">
        <v>0.0455557444340173</v>
      </c>
      <c r="EK52">
        <v>0</v>
      </c>
      <c r="EL52">
        <v>2</v>
      </c>
      <c r="EM52">
        <v>3</v>
      </c>
      <c r="EN52" t="s">
        <v>305</v>
      </c>
      <c r="EO52">
        <v>100</v>
      </c>
      <c r="EP52">
        <v>100</v>
      </c>
      <c r="EQ52">
        <v>2.935</v>
      </c>
      <c r="ER52">
        <v>-0.0261</v>
      </c>
      <c r="ES52">
        <v>2.93495238095244</v>
      </c>
      <c r="ET52">
        <v>0</v>
      </c>
      <c r="EU52">
        <v>0</v>
      </c>
      <c r="EV52">
        <v>0</v>
      </c>
      <c r="EW52">
        <v>-0.0261150999999999</v>
      </c>
      <c r="EX52">
        <v>0</v>
      </c>
      <c r="EY52">
        <v>0</v>
      </c>
      <c r="EZ52">
        <v>0</v>
      </c>
      <c r="FA52">
        <v>-1</v>
      </c>
      <c r="FB52">
        <v>-1</v>
      </c>
      <c r="FC52">
        <v>-1</v>
      </c>
      <c r="FD52">
        <v>-1</v>
      </c>
      <c r="FE52">
        <v>10.8</v>
      </c>
      <c r="FF52">
        <v>10.6</v>
      </c>
      <c r="FG52">
        <v>2</v>
      </c>
      <c r="FH52">
        <v>633.379</v>
      </c>
      <c r="FI52">
        <v>377.002</v>
      </c>
      <c r="FJ52">
        <v>27.9531</v>
      </c>
      <c r="FK52">
        <v>25.0945</v>
      </c>
      <c r="FL52">
        <v>30.0001</v>
      </c>
      <c r="FM52">
        <v>25.2234</v>
      </c>
      <c r="FN52">
        <v>25.2652</v>
      </c>
      <c r="FO52">
        <v>20.6431</v>
      </c>
      <c r="FP52">
        <v>0</v>
      </c>
      <c r="FQ52">
        <v>2.51697</v>
      </c>
      <c r="FR52">
        <v>28.02</v>
      </c>
      <c r="FS52">
        <v>420</v>
      </c>
      <c r="FT52">
        <v>10.8444</v>
      </c>
      <c r="FU52">
        <v>101.473</v>
      </c>
      <c r="FV52">
        <v>102.317</v>
      </c>
    </row>
    <row r="53" spans="1:178">
      <c r="A53">
        <v>37</v>
      </c>
      <c r="B53">
        <v>1620339782.1</v>
      </c>
      <c r="C53">
        <v>540.099999904633</v>
      </c>
      <c r="D53" t="s">
        <v>374</v>
      </c>
      <c r="E53" t="s">
        <v>375</v>
      </c>
      <c r="H53">
        <v>1620339781.1</v>
      </c>
      <c r="I53">
        <f>CE53*AG53*(CA53-CB53)/(100*BT53*(1000-AG53*CA53))</f>
        <v>0</v>
      </c>
      <c r="J53">
        <f>CE53*AG53*(BZ53-BY53*(1000-AG53*CB53)/(1000-AG53*CA53))/(100*BT53)</f>
        <v>0</v>
      </c>
      <c r="K53">
        <f>BY53 - IF(AG53&gt;1, J53*BT53*100.0/(AI53*CM53), 0)</f>
        <v>0</v>
      </c>
      <c r="L53">
        <f>((R53-I53/2)*K53-J53)/(R53+I53/2)</f>
        <v>0</v>
      </c>
      <c r="M53">
        <f>L53*(CF53+CG53)/1000.0</f>
        <v>0</v>
      </c>
      <c r="N53">
        <f>(BY53 - IF(AG53&gt;1, J53*BT53*100.0/(AI53*CM53), 0))*(CF53+CG53)/1000.0</f>
        <v>0</v>
      </c>
      <c r="O53">
        <f>2.0/((1/Q53-1/P53)+SIGN(Q53)*SQRT((1/Q53-1/P53)*(1/Q53-1/P53) + 4*BU53/((BU53+1)*(BU53+1))*(2*1/Q53*1/P53-1/P53*1/P53)))</f>
        <v>0</v>
      </c>
      <c r="P53">
        <f>IF(LEFT(BV53,1)&lt;&gt;"0",IF(LEFT(BV53,1)="1",3.0,BW53),$D$5+$E$5*(CM53*CF53/($K$5*1000))+$F$5*(CM53*CF53/($K$5*1000))*MAX(MIN(BT53,$J$5),$I$5)*MAX(MIN(BT53,$J$5),$I$5)+$G$5*MAX(MIN(BT53,$J$5),$I$5)*(CM53*CF53/($K$5*1000))+$H$5*(CM53*CF53/($K$5*1000))*(CM53*CF53/($K$5*1000)))</f>
        <v>0</v>
      </c>
      <c r="Q53">
        <f>I53*(1000-(1000*0.61365*exp(17.502*U53/(240.97+U53))/(CF53+CG53)+CA53)/2)/(1000*0.61365*exp(17.502*U53/(240.97+U53))/(CF53+CG53)-CA53)</f>
        <v>0</v>
      </c>
      <c r="R53">
        <f>1/((BU53+1)/(O53/1.6)+1/(P53/1.37)) + BU53/((BU53+1)/(O53/1.6) + BU53/(P53/1.37))</f>
        <v>0</v>
      </c>
      <c r="S53">
        <f>(BQ53*BS53)</f>
        <v>0</v>
      </c>
      <c r="T53">
        <f>(CH53+(S53+2*0.95*5.67E-8*(((CH53+$B$7)+273)^4-(CH53+273)^4)-44100*I53)/(1.84*29.3*P53+8*0.95*5.67E-8*(CH53+273)^3))</f>
        <v>0</v>
      </c>
      <c r="U53">
        <f>($C$7*CI53+$D$7*CJ53+$E$7*T53)</f>
        <v>0</v>
      </c>
      <c r="V53">
        <f>0.61365*exp(17.502*U53/(240.97+U53))</f>
        <v>0</v>
      </c>
      <c r="W53">
        <f>(X53/Y53*100)</f>
        <v>0</v>
      </c>
      <c r="X53">
        <f>CA53*(CF53+CG53)/1000</f>
        <v>0</v>
      </c>
      <c r="Y53">
        <f>0.61365*exp(17.502*CH53/(240.97+CH53))</f>
        <v>0</v>
      </c>
      <c r="Z53">
        <f>(V53-CA53*(CF53+CG53)/1000)</f>
        <v>0</v>
      </c>
      <c r="AA53">
        <f>(-I53*44100)</f>
        <v>0</v>
      </c>
      <c r="AB53">
        <f>2*29.3*P53*0.92*(CH53-U53)</f>
        <v>0</v>
      </c>
      <c r="AC53">
        <f>2*0.95*5.67E-8*(((CH53+$B$7)+273)^4-(U53+273)^4)</f>
        <v>0</v>
      </c>
      <c r="AD53">
        <f>S53+AC53+AA53+AB53</f>
        <v>0</v>
      </c>
      <c r="AE53">
        <v>0</v>
      </c>
      <c r="AF53">
        <v>0</v>
      </c>
      <c r="AG53">
        <f>IF(AE53*$H$13&gt;=AI53,1.0,(AI53/(AI53-AE53*$H$13)))</f>
        <v>0</v>
      </c>
      <c r="AH53">
        <f>(AG53-1)*100</f>
        <v>0</v>
      </c>
      <c r="AI53">
        <f>MAX(0,($B$13+$C$13*CM53)/(1+$D$13*CM53)*CF53/(CH53+273)*$E$13)</f>
        <v>0</v>
      </c>
      <c r="AJ53" t="s">
        <v>297</v>
      </c>
      <c r="AK53">
        <v>0</v>
      </c>
      <c r="AL53">
        <v>0</v>
      </c>
      <c r="AM53">
        <f>AL53-AK53</f>
        <v>0</v>
      </c>
      <c r="AN53">
        <f>AM53/AL53</f>
        <v>0</v>
      </c>
      <c r="AO53">
        <v>0</v>
      </c>
      <c r="AP53" t="s">
        <v>297</v>
      </c>
      <c r="AQ53">
        <v>0</v>
      </c>
      <c r="AR53">
        <v>0</v>
      </c>
      <c r="AS53">
        <f>1-AQ53/AR53</f>
        <v>0</v>
      </c>
      <c r="AT53">
        <v>0.5</v>
      </c>
      <c r="AU53">
        <f>BQ53</f>
        <v>0</v>
      </c>
      <c r="AV53">
        <f>J53</f>
        <v>0</v>
      </c>
      <c r="AW53">
        <f>AS53*AT53*AU53</f>
        <v>0</v>
      </c>
      <c r="AX53">
        <f>BC53/AR53</f>
        <v>0</v>
      </c>
      <c r="AY53">
        <f>(AV53-AO53)/AU53</f>
        <v>0</v>
      </c>
      <c r="AZ53">
        <f>(AL53-AR53)/AR53</f>
        <v>0</v>
      </c>
      <c r="BA53" t="s">
        <v>297</v>
      </c>
      <c r="BB53">
        <v>0</v>
      </c>
      <c r="BC53">
        <f>AR53-BB53</f>
        <v>0</v>
      </c>
      <c r="BD53">
        <f>(AR53-AQ53)/(AR53-BB53)</f>
        <v>0</v>
      </c>
      <c r="BE53">
        <f>(AL53-AR53)/(AL53-BB53)</f>
        <v>0</v>
      </c>
      <c r="BF53">
        <f>(AR53-AQ53)/(AR53-AK53)</f>
        <v>0</v>
      </c>
      <c r="BG53">
        <f>(AL53-AR53)/(AL53-AK53)</f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f>$B$11*CN53+$C$11*CO53+$F$11*CP53*(1-CS53)</f>
        <v>0</v>
      </c>
      <c r="BQ53">
        <f>BP53*BR53</f>
        <v>0</v>
      </c>
      <c r="BR53">
        <f>($B$11*$D$9+$C$11*$D$9+$F$11*((DC53+CU53)/MAX(DC53+CU53+DD53, 0.1)*$I$9+DD53/MAX(DC53+CU53+DD53, 0.1)*$J$9))/($B$11+$C$11+$F$11)</f>
        <v>0</v>
      </c>
      <c r="BS53">
        <f>($B$11*$K$9+$C$11*$K$9+$F$11*((DC53+CU53)/MAX(DC53+CU53+DD53, 0.1)*$P$9+DD53/MAX(DC53+CU53+DD53, 0.1)*$Q$9))/($B$11+$C$11+$F$11)</f>
        <v>0</v>
      </c>
      <c r="BT53">
        <v>6</v>
      </c>
      <c r="BU53">
        <v>0.5</v>
      </c>
      <c r="BV53" t="s">
        <v>298</v>
      </c>
      <c r="BW53">
        <v>2</v>
      </c>
      <c r="BX53">
        <v>1620339781.1</v>
      </c>
      <c r="BY53">
        <v>403.727333333333</v>
      </c>
      <c r="BZ53">
        <v>420.03</v>
      </c>
      <c r="CA53">
        <v>13.0156</v>
      </c>
      <c r="CB53">
        <v>9.81960666666667</v>
      </c>
      <c r="CC53">
        <v>400.792333333333</v>
      </c>
      <c r="CD53">
        <v>13.0417</v>
      </c>
      <c r="CE53">
        <v>600.063666666667</v>
      </c>
      <c r="CF53">
        <v>100.238666666667</v>
      </c>
      <c r="CG53">
        <v>0.0999362666666667</v>
      </c>
      <c r="CH53">
        <v>24.8037666666667</v>
      </c>
      <c r="CI53">
        <v>23.6286</v>
      </c>
      <c r="CJ53">
        <v>999.9</v>
      </c>
      <c r="CK53">
        <v>0</v>
      </c>
      <c r="CL53">
        <v>0</v>
      </c>
      <c r="CM53">
        <v>9964.58666666667</v>
      </c>
      <c r="CN53">
        <v>0</v>
      </c>
      <c r="CO53">
        <v>0.221023</v>
      </c>
      <c r="CP53">
        <v>883.05</v>
      </c>
      <c r="CQ53">
        <v>0.955018</v>
      </c>
      <c r="CR53">
        <v>0.0449819</v>
      </c>
      <c r="CS53">
        <v>0</v>
      </c>
      <c r="CT53">
        <v>1111.98333333333</v>
      </c>
      <c r="CU53">
        <v>4.99999</v>
      </c>
      <c r="CV53">
        <v>9807.53333333333</v>
      </c>
      <c r="CW53">
        <v>7633.62666666667</v>
      </c>
      <c r="CX53">
        <v>38.562</v>
      </c>
      <c r="CY53">
        <v>41.5</v>
      </c>
      <c r="CZ53">
        <v>40.125</v>
      </c>
      <c r="DA53">
        <v>41.125</v>
      </c>
      <c r="DB53">
        <v>41</v>
      </c>
      <c r="DC53">
        <v>838.553333333333</v>
      </c>
      <c r="DD53">
        <v>39.5</v>
      </c>
      <c r="DE53">
        <v>0</v>
      </c>
      <c r="DF53">
        <v>1620339783.1</v>
      </c>
      <c r="DG53">
        <v>0</v>
      </c>
      <c r="DH53">
        <v>1113.07269230769</v>
      </c>
      <c r="DI53">
        <v>-9.04512820303377</v>
      </c>
      <c r="DJ53">
        <v>-60.3111111595561</v>
      </c>
      <c r="DK53">
        <v>9813.22923076923</v>
      </c>
      <c r="DL53">
        <v>15</v>
      </c>
      <c r="DM53">
        <v>1620339131</v>
      </c>
      <c r="DN53" t="s">
        <v>299</v>
      </c>
      <c r="DO53">
        <v>1620339116.5</v>
      </c>
      <c r="DP53">
        <v>1620339131</v>
      </c>
      <c r="DQ53">
        <v>60</v>
      </c>
      <c r="DR53">
        <v>0.345</v>
      </c>
      <c r="DS53">
        <v>-0.025</v>
      </c>
      <c r="DT53">
        <v>2.935</v>
      </c>
      <c r="DU53">
        <v>-0.026</v>
      </c>
      <c r="DV53">
        <v>420</v>
      </c>
      <c r="DW53">
        <v>1</v>
      </c>
      <c r="DX53">
        <v>0.12</v>
      </c>
      <c r="DY53">
        <v>0.02</v>
      </c>
      <c r="DZ53">
        <v>-16.2953975</v>
      </c>
      <c r="EA53">
        <v>-0.122259287054337</v>
      </c>
      <c r="EB53">
        <v>0.204001300838377</v>
      </c>
      <c r="EC53">
        <v>1</v>
      </c>
      <c r="ED53">
        <v>1113.48058823529</v>
      </c>
      <c r="EE53">
        <v>-8.10400511899698</v>
      </c>
      <c r="EF53">
        <v>0.817348443143222</v>
      </c>
      <c r="EG53">
        <v>1</v>
      </c>
      <c r="EH53">
        <v>3.1604635</v>
      </c>
      <c r="EI53">
        <v>0.369808030018761</v>
      </c>
      <c r="EJ53">
        <v>0.0402666975644887</v>
      </c>
      <c r="EK53">
        <v>0</v>
      </c>
      <c r="EL53">
        <v>2</v>
      </c>
      <c r="EM53">
        <v>3</v>
      </c>
      <c r="EN53" t="s">
        <v>305</v>
      </c>
      <c r="EO53">
        <v>100</v>
      </c>
      <c r="EP53">
        <v>100</v>
      </c>
      <c r="EQ53">
        <v>2.935</v>
      </c>
      <c r="ER53">
        <v>-0.0261</v>
      </c>
      <c r="ES53">
        <v>2.93495238095244</v>
      </c>
      <c r="ET53">
        <v>0</v>
      </c>
      <c r="EU53">
        <v>0</v>
      </c>
      <c r="EV53">
        <v>0</v>
      </c>
      <c r="EW53">
        <v>-0.0261150999999999</v>
      </c>
      <c r="EX53">
        <v>0</v>
      </c>
      <c r="EY53">
        <v>0</v>
      </c>
      <c r="EZ53">
        <v>0</v>
      </c>
      <c r="FA53">
        <v>-1</v>
      </c>
      <c r="FB53">
        <v>-1</v>
      </c>
      <c r="FC53">
        <v>-1</v>
      </c>
      <c r="FD53">
        <v>-1</v>
      </c>
      <c r="FE53">
        <v>11.1</v>
      </c>
      <c r="FF53">
        <v>10.9</v>
      </c>
      <c r="FG53">
        <v>2</v>
      </c>
      <c r="FH53">
        <v>633.824</v>
      </c>
      <c r="FI53">
        <v>376.975</v>
      </c>
      <c r="FJ53">
        <v>28.4371</v>
      </c>
      <c r="FK53">
        <v>25.0987</v>
      </c>
      <c r="FL53">
        <v>30.0001</v>
      </c>
      <c r="FM53">
        <v>25.2213</v>
      </c>
      <c r="FN53">
        <v>25.2633</v>
      </c>
      <c r="FO53">
        <v>20.6439</v>
      </c>
      <c r="FP53">
        <v>0</v>
      </c>
      <c r="FQ53">
        <v>5.37006</v>
      </c>
      <c r="FR53">
        <v>28.56</v>
      </c>
      <c r="FS53">
        <v>420</v>
      </c>
      <c r="FT53">
        <v>12.2822</v>
      </c>
      <c r="FU53">
        <v>101.471</v>
      </c>
      <c r="FV53">
        <v>102.316</v>
      </c>
    </row>
    <row r="54" spans="1:178">
      <c r="A54">
        <v>38</v>
      </c>
      <c r="B54">
        <v>1620339797.1</v>
      </c>
      <c r="C54">
        <v>555.099999904633</v>
      </c>
      <c r="D54" t="s">
        <v>376</v>
      </c>
      <c r="E54" t="s">
        <v>377</v>
      </c>
      <c r="H54">
        <v>1620339796.1</v>
      </c>
      <c r="I54">
        <f>CE54*AG54*(CA54-CB54)/(100*BT54*(1000-AG54*CA54))</f>
        <v>0</v>
      </c>
      <c r="J54">
        <f>CE54*AG54*(BZ54-BY54*(1000-AG54*CB54)/(1000-AG54*CA54))/(100*BT54)</f>
        <v>0</v>
      </c>
      <c r="K54">
        <f>BY54 - IF(AG54&gt;1, J54*BT54*100.0/(AI54*CM54), 0)</f>
        <v>0</v>
      </c>
      <c r="L54">
        <f>((R54-I54/2)*K54-J54)/(R54+I54/2)</f>
        <v>0</v>
      </c>
      <c r="M54">
        <f>L54*(CF54+CG54)/1000.0</f>
        <v>0</v>
      </c>
      <c r="N54">
        <f>(BY54 - IF(AG54&gt;1, J54*BT54*100.0/(AI54*CM54), 0))*(CF54+CG54)/1000.0</f>
        <v>0</v>
      </c>
      <c r="O54">
        <f>2.0/((1/Q54-1/P54)+SIGN(Q54)*SQRT((1/Q54-1/P54)*(1/Q54-1/P54) + 4*BU54/((BU54+1)*(BU54+1))*(2*1/Q54*1/P54-1/P54*1/P54)))</f>
        <v>0</v>
      </c>
      <c r="P54">
        <f>IF(LEFT(BV54,1)&lt;&gt;"0",IF(LEFT(BV54,1)="1",3.0,BW54),$D$5+$E$5*(CM54*CF54/($K$5*1000))+$F$5*(CM54*CF54/($K$5*1000))*MAX(MIN(BT54,$J$5),$I$5)*MAX(MIN(BT54,$J$5),$I$5)+$G$5*MAX(MIN(BT54,$J$5),$I$5)*(CM54*CF54/($K$5*1000))+$H$5*(CM54*CF54/($K$5*1000))*(CM54*CF54/($K$5*1000)))</f>
        <v>0</v>
      </c>
      <c r="Q54">
        <f>I54*(1000-(1000*0.61365*exp(17.502*U54/(240.97+U54))/(CF54+CG54)+CA54)/2)/(1000*0.61365*exp(17.502*U54/(240.97+U54))/(CF54+CG54)-CA54)</f>
        <v>0</v>
      </c>
      <c r="R54">
        <f>1/((BU54+1)/(O54/1.6)+1/(P54/1.37)) + BU54/((BU54+1)/(O54/1.6) + BU54/(P54/1.37))</f>
        <v>0</v>
      </c>
      <c r="S54">
        <f>(BQ54*BS54)</f>
        <v>0</v>
      </c>
      <c r="T54">
        <f>(CH54+(S54+2*0.95*5.67E-8*(((CH54+$B$7)+273)^4-(CH54+273)^4)-44100*I54)/(1.84*29.3*P54+8*0.95*5.67E-8*(CH54+273)^3))</f>
        <v>0</v>
      </c>
      <c r="U54">
        <f>($C$7*CI54+$D$7*CJ54+$E$7*T54)</f>
        <v>0</v>
      </c>
      <c r="V54">
        <f>0.61365*exp(17.502*U54/(240.97+U54))</f>
        <v>0</v>
      </c>
      <c r="W54">
        <f>(X54/Y54*100)</f>
        <v>0</v>
      </c>
      <c r="X54">
        <f>CA54*(CF54+CG54)/1000</f>
        <v>0</v>
      </c>
      <c r="Y54">
        <f>0.61365*exp(17.502*CH54/(240.97+CH54))</f>
        <v>0</v>
      </c>
      <c r="Z54">
        <f>(V54-CA54*(CF54+CG54)/1000)</f>
        <v>0</v>
      </c>
      <c r="AA54">
        <f>(-I54*44100)</f>
        <v>0</v>
      </c>
      <c r="AB54">
        <f>2*29.3*P54*0.92*(CH54-U54)</f>
        <v>0</v>
      </c>
      <c r="AC54">
        <f>2*0.95*5.67E-8*(((CH54+$B$7)+273)^4-(U54+273)^4)</f>
        <v>0</v>
      </c>
      <c r="AD54">
        <f>S54+AC54+AA54+AB54</f>
        <v>0</v>
      </c>
      <c r="AE54">
        <v>0</v>
      </c>
      <c r="AF54">
        <v>0</v>
      </c>
      <c r="AG54">
        <f>IF(AE54*$H$13&gt;=AI54,1.0,(AI54/(AI54-AE54*$H$13)))</f>
        <v>0</v>
      </c>
      <c r="AH54">
        <f>(AG54-1)*100</f>
        <v>0</v>
      </c>
      <c r="AI54">
        <f>MAX(0,($B$13+$C$13*CM54)/(1+$D$13*CM54)*CF54/(CH54+273)*$E$13)</f>
        <v>0</v>
      </c>
      <c r="AJ54" t="s">
        <v>297</v>
      </c>
      <c r="AK54">
        <v>0</v>
      </c>
      <c r="AL54">
        <v>0</v>
      </c>
      <c r="AM54">
        <f>AL54-AK54</f>
        <v>0</v>
      </c>
      <c r="AN54">
        <f>AM54/AL54</f>
        <v>0</v>
      </c>
      <c r="AO54">
        <v>0</v>
      </c>
      <c r="AP54" t="s">
        <v>297</v>
      </c>
      <c r="AQ54">
        <v>0</v>
      </c>
      <c r="AR54">
        <v>0</v>
      </c>
      <c r="AS54">
        <f>1-AQ54/AR54</f>
        <v>0</v>
      </c>
      <c r="AT54">
        <v>0.5</v>
      </c>
      <c r="AU54">
        <f>BQ54</f>
        <v>0</v>
      </c>
      <c r="AV54">
        <f>J54</f>
        <v>0</v>
      </c>
      <c r="AW54">
        <f>AS54*AT54*AU54</f>
        <v>0</v>
      </c>
      <c r="AX54">
        <f>BC54/AR54</f>
        <v>0</v>
      </c>
      <c r="AY54">
        <f>(AV54-AO54)/AU54</f>
        <v>0</v>
      </c>
      <c r="AZ54">
        <f>(AL54-AR54)/AR54</f>
        <v>0</v>
      </c>
      <c r="BA54" t="s">
        <v>297</v>
      </c>
      <c r="BB54">
        <v>0</v>
      </c>
      <c r="BC54">
        <f>AR54-BB54</f>
        <v>0</v>
      </c>
      <c r="BD54">
        <f>(AR54-AQ54)/(AR54-BB54)</f>
        <v>0</v>
      </c>
      <c r="BE54">
        <f>(AL54-AR54)/(AL54-BB54)</f>
        <v>0</v>
      </c>
      <c r="BF54">
        <f>(AR54-AQ54)/(AR54-AK54)</f>
        <v>0</v>
      </c>
      <c r="BG54">
        <f>(AL54-AR54)/(AL54-AK54)</f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f>$B$11*CN54+$C$11*CO54+$F$11*CP54*(1-CS54)</f>
        <v>0</v>
      </c>
      <c r="BQ54">
        <f>BP54*BR54</f>
        <v>0</v>
      </c>
      <c r="BR54">
        <f>($B$11*$D$9+$C$11*$D$9+$F$11*((DC54+CU54)/MAX(DC54+CU54+DD54, 0.1)*$I$9+DD54/MAX(DC54+CU54+DD54, 0.1)*$J$9))/($B$11+$C$11+$F$11)</f>
        <v>0</v>
      </c>
      <c r="BS54">
        <f>($B$11*$K$9+$C$11*$K$9+$F$11*((DC54+CU54)/MAX(DC54+CU54+DD54, 0.1)*$P$9+DD54/MAX(DC54+CU54+DD54, 0.1)*$Q$9))/($B$11+$C$11+$F$11)</f>
        <v>0</v>
      </c>
      <c r="BT54">
        <v>6</v>
      </c>
      <c r="BU54">
        <v>0.5</v>
      </c>
      <c r="BV54" t="s">
        <v>298</v>
      </c>
      <c r="BW54">
        <v>2</v>
      </c>
      <c r="BX54">
        <v>1620339796.1</v>
      </c>
      <c r="BY54">
        <v>403.813333333333</v>
      </c>
      <c r="BZ54">
        <v>420.130333333333</v>
      </c>
      <c r="CA54">
        <v>13.1931666666667</v>
      </c>
      <c r="CB54">
        <v>10.0805</v>
      </c>
      <c r="CC54">
        <v>400.878333333333</v>
      </c>
      <c r="CD54">
        <v>13.2192666666667</v>
      </c>
      <c r="CE54">
        <v>600.103666666667</v>
      </c>
      <c r="CF54">
        <v>100.242</v>
      </c>
      <c r="CG54">
        <v>0.0996166333333333</v>
      </c>
      <c r="CH54">
        <v>25.1106666666667</v>
      </c>
      <c r="CI54">
        <v>23.9019666666667</v>
      </c>
      <c r="CJ54">
        <v>999.9</v>
      </c>
      <c r="CK54">
        <v>0</v>
      </c>
      <c r="CL54">
        <v>0</v>
      </c>
      <c r="CM54">
        <v>10008.1333333333</v>
      </c>
      <c r="CN54">
        <v>0</v>
      </c>
      <c r="CO54">
        <v>0.221023</v>
      </c>
      <c r="CP54">
        <v>883.041666666667</v>
      </c>
      <c r="CQ54">
        <v>0.955018</v>
      </c>
      <c r="CR54">
        <v>0.0449819</v>
      </c>
      <c r="CS54">
        <v>0</v>
      </c>
      <c r="CT54">
        <v>1110.4</v>
      </c>
      <c r="CU54">
        <v>4.99999</v>
      </c>
      <c r="CV54">
        <v>9793.99333333333</v>
      </c>
      <c r="CW54">
        <v>7633.56333333333</v>
      </c>
      <c r="CX54">
        <v>38.625</v>
      </c>
      <c r="CY54">
        <v>41.562</v>
      </c>
      <c r="CZ54">
        <v>40.125</v>
      </c>
      <c r="DA54">
        <v>41.125</v>
      </c>
      <c r="DB54">
        <v>41.062</v>
      </c>
      <c r="DC54">
        <v>838.543333333333</v>
      </c>
      <c r="DD54">
        <v>39.5</v>
      </c>
      <c r="DE54">
        <v>0</v>
      </c>
      <c r="DF54">
        <v>1620339798.1</v>
      </c>
      <c r="DG54">
        <v>0</v>
      </c>
      <c r="DH54">
        <v>1111.2836</v>
      </c>
      <c r="DI54">
        <v>-7.53846154512039</v>
      </c>
      <c r="DJ54">
        <v>-51.6969232202478</v>
      </c>
      <c r="DK54">
        <v>9798.9476</v>
      </c>
      <c r="DL54">
        <v>15</v>
      </c>
      <c r="DM54">
        <v>1620339131</v>
      </c>
      <c r="DN54" t="s">
        <v>299</v>
      </c>
      <c r="DO54">
        <v>1620339116.5</v>
      </c>
      <c r="DP54">
        <v>1620339131</v>
      </c>
      <c r="DQ54">
        <v>60</v>
      </c>
      <c r="DR54">
        <v>0.345</v>
      </c>
      <c r="DS54">
        <v>-0.025</v>
      </c>
      <c r="DT54">
        <v>2.935</v>
      </c>
      <c r="DU54">
        <v>-0.026</v>
      </c>
      <c r="DV54">
        <v>420</v>
      </c>
      <c r="DW54">
        <v>1</v>
      </c>
      <c r="DX54">
        <v>0.12</v>
      </c>
      <c r="DY54">
        <v>0.02</v>
      </c>
      <c r="DZ54">
        <v>-16.333365</v>
      </c>
      <c r="EA54">
        <v>0.143166979362142</v>
      </c>
      <c r="EB54">
        <v>0.038600353301492</v>
      </c>
      <c r="EC54">
        <v>1</v>
      </c>
      <c r="ED54">
        <v>1111.64</v>
      </c>
      <c r="EE54">
        <v>-6.8297984224367</v>
      </c>
      <c r="EF54">
        <v>0.70564530333423</v>
      </c>
      <c r="EG54">
        <v>1</v>
      </c>
      <c r="EH54">
        <v>3.1776165</v>
      </c>
      <c r="EI54">
        <v>-0.214445628517829</v>
      </c>
      <c r="EJ54">
        <v>0.0238126924716631</v>
      </c>
      <c r="EK54">
        <v>0</v>
      </c>
      <c r="EL54">
        <v>2</v>
      </c>
      <c r="EM54">
        <v>3</v>
      </c>
      <c r="EN54" t="s">
        <v>305</v>
      </c>
      <c r="EO54">
        <v>100</v>
      </c>
      <c r="EP54">
        <v>100</v>
      </c>
      <c r="EQ54">
        <v>2.935</v>
      </c>
      <c r="ER54">
        <v>-0.0262</v>
      </c>
      <c r="ES54">
        <v>2.93495238095244</v>
      </c>
      <c r="ET54">
        <v>0</v>
      </c>
      <c r="EU54">
        <v>0</v>
      </c>
      <c r="EV54">
        <v>0</v>
      </c>
      <c r="EW54">
        <v>-0.0261150999999999</v>
      </c>
      <c r="EX54">
        <v>0</v>
      </c>
      <c r="EY54">
        <v>0</v>
      </c>
      <c r="EZ54">
        <v>0</v>
      </c>
      <c r="FA54">
        <v>-1</v>
      </c>
      <c r="FB54">
        <v>-1</v>
      </c>
      <c r="FC54">
        <v>-1</v>
      </c>
      <c r="FD54">
        <v>-1</v>
      </c>
      <c r="FE54">
        <v>11.3</v>
      </c>
      <c r="FF54">
        <v>11.1</v>
      </c>
      <c r="FG54">
        <v>2</v>
      </c>
      <c r="FH54">
        <v>633.693</v>
      </c>
      <c r="FI54">
        <v>376.96</v>
      </c>
      <c r="FJ54">
        <v>28.9551</v>
      </c>
      <c r="FK54">
        <v>25.1043</v>
      </c>
      <c r="FL54">
        <v>30.0004</v>
      </c>
      <c r="FM54">
        <v>25.2213</v>
      </c>
      <c r="FN54">
        <v>25.2612</v>
      </c>
      <c r="FO54">
        <v>20.6323</v>
      </c>
      <c r="FP54">
        <v>0</v>
      </c>
      <c r="FQ54">
        <v>9.27505</v>
      </c>
      <c r="FR54">
        <v>29.03</v>
      </c>
      <c r="FS54">
        <v>420</v>
      </c>
      <c r="FT54">
        <v>13.9774</v>
      </c>
      <c r="FU54">
        <v>101.47</v>
      </c>
      <c r="FV54">
        <v>102.318</v>
      </c>
    </row>
    <row r="55" spans="1:178">
      <c r="A55">
        <v>39</v>
      </c>
      <c r="B55">
        <v>1620339812.1</v>
      </c>
      <c r="C55">
        <v>570.099999904633</v>
      </c>
      <c r="D55" t="s">
        <v>378</v>
      </c>
      <c r="E55" t="s">
        <v>379</v>
      </c>
      <c r="H55">
        <v>1620339811.1</v>
      </c>
      <c r="I55">
        <f>CE55*AG55*(CA55-CB55)/(100*BT55*(1000-AG55*CA55))</f>
        <v>0</v>
      </c>
      <c r="J55">
        <f>CE55*AG55*(BZ55-BY55*(1000-AG55*CB55)/(1000-AG55*CA55))/(100*BT55)</f>
        <v>0</v>
      </c>
      <c r="K55">
        <f>BY55 - IF(AG55&gt;1, J55*BT55*100.0/(AI55*CM55), 0)</f>
        <v>0</v>
      </c>
      <c r="L55">
        <f>((R55-I55/2)*K55-J55)/(R55+I55/2)</f>
        <v>0</v>
      </c>
      <c r="M55">
        <f>L55*(CF55+CG55)/1000.0</f>
        <v>0</v>
      </c>
      <c r="N55">
        <f>(BY55 - IF(AG55&gt;1, J55*BT55*100.0/(AI55*CM55), 0))*(CF55+CG55)/1000.0</f>
        <v>0</v>
      </c>
      <c r="O55">
        <f>2.0/((1/Q55-1/P55)+SIGN(Q55)*SQRT((1/Q55-1/P55)*(1/Q55-1/P55) + 4*BU55/((BU55+1)*(BU55+1))*(2*1/Q55*1/P55-1/P55*1/P55)))</f>
        <v>0</v>
      </c>
      <c r="P55">
        <f>IF(LEFT(BV55,1)&lt;&gt;"0",IF(LEFT(BV55,1)="1",3.0,BW55),$D$5+$E$5*(CM55*CF55/($K$5*1000))+$F$5*(CM55*CF55/($K$5*1000))*MAX(MIN(BT55,$J$5),$I$5)*MAX(MIN(BT55,$J$5),$I$5)+$G$5*MAX(MIN(BT55,$J$5),$I$5)*(CM55*CF55/($K$5*1000))+$H$5*(CM55*CF55/($K$5*1000))*(CM55*CF55/($K$5*1000)))</f>
        <v>0</v>
      </c>
      <c r="Q55">
        <f>I55*(1000-(1000*0.61365*exp(17.502*U55/(240.97+U55))/(CF55+CG55)+CA55)/2)/(1000*0.61365*exp(17.502*U55/(240.97+U55))/(CF55+CG55)-CA55)</f>
        <v>0</v>
      </c>
      <c r="R55">
        <f>1/((BU55+1)/(O55/1.6)+1/(P55/1.37)) + BU55/((BU55+1)/(O55/1.6) + BU55/(P55/1.37))</f>
        <v>0</v>
      </c>
      <c r="S55">
        <f>(BQ55*BS55)</f>
        <v>0</v>
      </c>
      <c r="T55">
        <f>(CH55+(S55+2*0.95*5.67E-8*(((CH55+$B$7)+273)^4-(CH55+273)^4)-44100*I55)/(1.84*29.3*P55+8*0.95*5.67E-8*(CH55+273)^3))</f>
        <v>0</v>
      </c>
      <c r="U55">
        <f>($C$7*CI55+$D$7*CJ55+$E$7*T55)</f>
        <v>0</v>
      </c>
      <c r="V55">
        <f>0.61365*exp(17.502*U55/(240.97+U55))</f>
        <v>0</v>
      </c>
      <c r="W55">
        <f>(X55/Y55*100)</f>
        <v>0</v>
      </c>
      <c r="X55">
        <f>CA55*(CF55+CG55)/1000</f>
        <v>0</v>
      </c>
      <c r="Y55">
        <f>0.61365*exp(17.502*CH55/(240.97+CH55))</f>
        <v>0</v>
      </c>
      <c r="Z55">
        <f>(V55-CA55*(CF55+CG55)/1000)</f>
        <v>0</v>
      </c>
      <c r="AA55">
        <f>(-I55*44100)</f>
        <v>0</v>
      </c>
      <c r="AB55">
        <f>2*29.3*P55*0.92*(CH55-U55)</f>
        <v>0</v>
      </c>
      <c r="AC55">
        <f>2*0.95*5.67E-8*(((CH55+$B$7)+273)^4-(U55+273)^4)</f>
        <v>0</v>
      </c>
      <c r="AD55">
        <f>S55+AC55+AA55+AB55</f>
        <v>0</v>
      </c>
      <c r="AE55">
        <v>0</v>
      </c>
      <c r="AF55">
        <v>0</v>
      </c>
      <c r="AG55">
        <f>IF(AE55*$H$13&gt;=AI55,1.0,(AI55/(AI55-AE55*$H$13)))</f>
        <v>0</v>
      </c>
      <c r="AH55">
        <f>(AG55-1)*100</f>
        <v>0</v>
      </c>
      <c r="AI55">
        <f>MAX(0,($B$13+$C$13*CM55)/(1+$D$13*CM55)*CF55/(CH55+273)*$E$13)</f>
        <v>0</v>
      </c>
      <c r="AJ55" t="s">
        <v>297</v>
      </c>
      <c r="AK55">
        <v>0</v>
      </c>
      <c r="AL55">
        <v>0</v>
      </c>
      <c r="AM55">
        <f>AL55-AK55</f>
        <v>0</v>
      </c>
      <c r="AN55">
        <f>AM55/AL55</f>
        <v>0</v>
      </c>
      <c r="AO55">
        <v>0</v>
      </c>
      <c r="AP55" t="s">
        <v>297</v>
      </c>
      <c r="AQ55">
        <v>0</v>
      </c>
      <c r="AR55">
        <v>0</v>
      </c>
      <c r="AS55">
        <f>1-AQ55/AR55</f>
        <v>0</v>
      </c>
      <c r="AT55">
        <v>0.5</v>
      </c>
      <c r="AU55">
        <f>BQ55</f>
        <v>0</v>
      </c>
      <c r="AV55">
        <f>J55</f>
        <v>0</v>
      </c>
      <c r="AW55">
        <f>AS55*AT55*AU55</f>
        <v>0</v>
      </c>
      <c r="AX55">
        <f>BC55/AR55</f>
        <v>0</v>
      </c>
      <c r="AY55">
        <f>(AV55-AO55)/AU55</f>
        <v>0</v>
      </c>
      <c r="AZ55">
        <f>(AL55-AR55)/AR55</f>
        <v>0</v>
      </c>
      <c r="BA55" t="s">
        <v>297</v>
      </c>
      <c r="BB55">
        <v>0</v>
      </c>
      <c r="BC55">
        <f>AR55-BB55</f>
        <v>0</v>
      </c>
      <c r="BD55">
        <f>(AR55-AQ55)/(AR55-BB55)</f>
        <v>0</v>
      </c>
      <c r="BE55">
        <f>(AL55-AR55)/(AL55-BB55)</f>
        <v>0</v>
      </c>
      <c r="BF55">
        <f>(AR55-AQ55)/(AR55-AK55)</f>
        <v>0</v>
      </c>
      <c r="BG55">
        <f>(AL55-AR55)/(AL55-AK55)</f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f>$B$11*CN55+$C$11*CO55+$F$11*CP55*(1-CS55)</f>
        <v>0</v>
      </c>
      <c r="BQ55">
        <f>BP55*BR55</f>
        <v>0</v>
      </c>
      <c r="BR55">
        <f>($B$11*$D$9+$C$11*$D$9+$F$11*((DC55+CU55)/MAX(DC55+CU55+DD55, 0.1)*$I$9+DD55/MAX(DC55+CU55+DD55, 0.1)*$J$9))/($B$11+$C$11+$F$11)</f>
        <v>0</v>
      </c>
      <c r="BS55">
        <f>($B$11*$K$9+$C$11*$K$9+$F$11*((DC55+CU55)/MAX(DC55+CU55+DD55, 0.1)*$P$9+DD55/MAX(DC55+CU55+DD55, 0.1)*$Q$9))/($B$11+$C$11+$F$11)</f>
        <v>0</v>
      </c>
      <c r="BT55">
        <v>6</v>
      </c>
      <c r="BU55">
        <v>0.5</v>
      </c>
      <c r="BV55" t="s">
        <v>298</v>
      </c>
      <c r="BW55">
        <v>2</v>
      </c>
      <c r="BX55">
        <v>1620339811.1</v>
      </c>
      <c r="BY55">
        <v>403.938333333333</v>
      </c>
      <c r="BZ55">
        <v>420.037666666667</v>
      </c>
      <c r="CA55">
        <v>13.5805666666667</v>
      </c>
      <c r="CB55">
        <v>10.5561333333333</v>
      </c>
      <c r="CC55">
        <v>401.003333333333</v>
      </c>
      <c r="CD55">
        <v>13.6067333333333</v>
      </c>
      <c r="CE55">
        <v>600.041</v>
      </c>
      <c r="CF55">
        <v>100.244333333333</v>
      </c>
      <c r="CG55">
        <v>0.100241666666667</v>
      </c>
      <c r="CH55">
        <v>25.4259666666667</v>
      </c>
      <c r="CI55">
        <v>24.2152666666667</v>
      </c>
      <c r="CJ55">
        <v>999.9</v>
      </c>
      <c r="CK55">
        <v>0</v>
      </c>
      <c r="CL55">
        <v>0</v>
      </c>
      <c r="CM55">
        <v>9983.74666666667</v>
      </c>
      <c r="CN55">
        <v>0</v>
      </c>
      <c r="CO55">
        <v>0.221023</v>
      </c>
      <c r="CP55">
        <v>883.048333333333</v>
      </c>
      <c r="CQ55">
        <v>0.955018</v>
      </c>
      <c r="CR55">
        <v>0.0449819</v>
      </c>
      <c r="CS55">
        <v>0</v>
      </c>
      <c r="CT55">
        <v>1108.79666666667</v>
      </c>
      <c r="CU55">
        <v>4.99999</v>
      </c>
      <c r="CV55">
        <v>9780.57</v>
      </c>
      <c r="CW55">
        <v>7633.61333333333</v>
      </c>
      <c r="CX55">
        <v>38.625</v>
      </c>
      <c r="CY55">
        <v>41.562</v>
      </c>
      <c r="CZ55">
        <v>40.187</v>
      </c>
      <c r="DA55">
        <v>41.187</v>
      </c>
      <c r="DB55">
        <v>41.125</v>
      </c>
      <c r="DC55">
        <v>838.55</v>
      </c>
      <c r="DD55">
        <v>39.5</v>
      </c>
      <c r="DE55">
        <v>0</v>
      </c>
      <c r="DF55">
        <v>1620339813.1</v>
      </c>
      <c r="DG55">
        <v>0</v>
      </c>
      <c r="DH55">
        <v>1109.55461538462</v>
      </c>
      <c r="DI55">
        <v>-6.91418803060524</v>
      </c>
      <c r="DJ55">
        <v>-53.6123077011611</v>
      </c>
      <c r="DK55">
        <v>9785.47384615385</v>
      </c>
      <c r="DL55">
        <v>15</v>
      </c>
      <c r="DM55">
        <v>1620339131</v>
      </c>
      <c r="DN55" t="s">
        <v>299</v>
      </c>
      <c r="DO55">
        <v>1620339116.5</v>
      </c>
      <c r="DP55">
        <v>1620339131</v>
      </c>
      <c r="DQ55">
        <v>60</v>
      </c>
      <c r="DR55">
        <v>0.345</v>
      </c>
      <c r="DS55">
        <v>-0.025</v>
      </c>
      <c r="DT55">
        <v>2.935</v>
      </c>
      <c r="DU55">
        <v>-0.026</v>
      </c>
      <c r="DV55">
        <v>420</v>
      </c>
      <c r="DW55">
        <v>1</v>
      </c>
      <c r="DX55">
        <v>0.12</v>
      </c>
      <c r="DY55">
        <v>0.02</v>
      </c>
      <c r="DZ55">
        <v>-16.259945</v>
      </c>
      <c r="EA55">
        <v>0.660950093808613</v>
      </c>
      <c r="EB55">
        <v>0.0686522102703181</v>
      </c>
      <c r="EC55">
        <v>0</v>
      </c>
      <c r="ED55">
        <v>1109.93885714286</v>
      </c>
      <c r="EE55">
        <v>-7.00174793522067</v>
      </c>
      <c r="EF55">
        <v>0.728986660385769</v>
      </c>
      <c r="EG55">
        <v>1</v>
      </c>
      <c r="EH55">
        <v>3.07300325</v>
      </c>
      <c r="EI55">
        <v>-0.458738499061924</v>
      </c>
      <c r="EJ55">
        <v>0.0457688899465292</v>
      </c>
      <c r="EK55">
        <v>0</v>
      </c>
      <c r="EL55">
        <v>1</v>
      </c>
      <c r="EM55">
        <v>3</v>
      </c>
      <c r="EN55" t="s">
        <v>310</v>
      </c>
      <c r="EO55">
        <v>100</v>
      </c>
      <c r="EP55">
        <v>100</v>
      </c>
      <c r="EQ55">
        <v>2.935</v>
      </c>
      <c r="ER55">
        <v>-0.0261</v>
      </c>
      <c r="ES55">
        <v>2.93495238095244</v>
      </c>
      <c r="ET55">
        <v>0</v>
      </c>
      <c r="EU55">
        <v>0</v>
      </c>
      <c r="EV55">
        <v>0</v>
      </c>
      <c r="EW55">
        <v>-0.0261150999999999</v>
      </c>
      <c r="EX55">
        <v>0</v>
      </c>
      <c r="EY55">
        <v>0</v>
      </c>
      <c r="EZ55">
        <v>0</v>
      </c>
      <c r="FA55">
        <v>-1</v>
      </c>
      <c r="FB55">
        <v>-1</v>
      </c>
      <c r="FC55">
        <v>-1</v>
      </c>
      <c r="FD55">
        <v>-1</v>
      </c>
      <c r="FE55">
        <v>11.6</v>
      </c>
      <c r="FF55">
        <v>11.4</v>
      </c>
      <c r="FG55">
        <v>2</v>
      </c>
      <c r="FH55">
        <v>633.58</v>
      </c>
      <c r="FI55">
        <v>377.348</v>
      </c>
      <c r="FJ55">
        <v>29.4491</v>
      </c>
      <c r="FK55">
        <v>25.1111</v>
      </c>
      <c r="FL55">
        <v>30.0003</v>
      </c>
      <c r="FM55">
        <v>25.2213</v>
      </c>
      <c r="FN55">
        <v>25.2633</v>
      </c>
      <c r="FO55">
        <v>20.6193</v>
      </c>
      <c r="FP55">
        <v>0</v>
      </c>
      <c r="FQ55">
        <v>13.9674</v>
      </c>
      <c r="FR55">
        <v>29.5</v>
      </c>
      <c r="FS55">
        <v>420</v>
      </c>
      <c r="FT55">
        <v>15.7793</v>
      </c>
      <c r="FU55">
        <v>101.471</v>
      </c>
      <c r="FV55">
        <v>102.317</v>
      </c>
    </row>
    <row r="56" spans="1:178">
      <c r="A56">
        <v>40</v>
      </c>
      <c r="B56">
        <v>1620339827.1</v>
      </c>
      <c r="C56">
        <v>585.099999904633</v>
      </c>
      <c r="D56" t="s">
        <v>380</v>
      </c>
      <c r="E56" t="s">
        <v>381</v>
      </c>
      <c r="H56">
        <v>1620339826.1</v>
      </c>
      <c r="I56">
        <f>CE56*AG56*(CA56-CB56)/(100*BT56*(1000-AG56*CA56))</f>
        <v>0</v>
      </c>
      <c r="J56">
        <f>CE56*AG56*(BZ56-BY56*(1000-AG56*CB56)/(1000-AG56*CA56))/(100*BT56)</f>
        <v>0</v>
      </c>
      <c r="K56">
        <f>BY56 - IF(AG56&gt;1, J56*BT56*100.0/(AI56*CM56), 0)</f>
        <v>0</v>
      </c>
      <c r="L56">
        <f>((R56-I56/2)*K56-J56)/(R56+I56/2)</f>
        <v>0</v>
      </c>
      <c r="M56">
        <f>L56*(CF56+CG56)/1000.0</f>
        <v>0</v>
      </c>
      <c r="N56">
        <f>(BY56 - IF(AG56&gt;1, J56*BT56*100.0/(AI56*CM56), 0))*(CF56+CG56)/1000.0</f>
        <v>0</v>
      </c>
      <c r="O56">
        <f>2.0/((1/Q56-1/P56)+SIGN(Q56)*SQRT((1/Q56-1/P56)*(1/Q56-1/P56) + 4*BU56/((BU56+1)*(BU56+1))*(2*1/Q56*1/P56-1/P56*1/P56)))</f>
        <v>0</v>
      </c>
      <c r="P56">
        <f>IF(LEFT(BV56,1)&lt;&gt;"0",IF(LEFT(BV56,1)="1",3.0,BW56),$D$5+$E$5*(CM56*CF56/($K$5*1000))+$F$5*(CM56*CF56/($K$5*1000))*MAX(MIN(BT56,$J$5),$I$5)*MAX(MIN(BT56,$J$5),$I$5)+$G$5*MAX(MIN(BT56,$J$5),$I$5)*(CM56*CF56/($K$5*1000))+$H$5*(CM56*CF56/($K$5*1000))*(CM56*CF56/($K$5*1000)))</f>
        <v>0</v>
      </c>
      <c r="Q56">
        <f>I56*(1000-(1000*0.61365*exp(17.502*U56/(240.97+U56))/(CF56+CG56)+CA56)/2)/(1000*0.61365*exp(17.502*U56/(240.97+U56))/(CF56+CG56)-CA56)</f>
        <v>0</v>
      </c>
      <c r="R56">
        <f>1/((BU56+1)/(O56/1.6)+1/(P56/1.37)) + BU56/((BU56+1)/(O56/1.6) + BU56/(P56/1.37))</f>
        <v>0</v>
      </c>
      <c r="S56">
        <f>(BQ56*BS56)</f>
        <v>0</v>
      </c>
      <c r="T56">
        <f>(CH56+(S56+2*0.95*5.67E-8*(((CH56+$B$7)+273)^4-(CH56+273)^4)-44100*I56)/(1.84*29.3*P56+8*0.95*5.67E-8*(CH56+273)^3))</f>
        <v>0</v>
      </c>
      <c r="U56">
        <f>($C$7*CI56+$D$7*CJ56+$E$7*T56)</f>
        <v>0</v>
      </c>
      <c r="V56">
        <f>0.61365*exp(17.502*U56/(240.97+U56))</f>
        <v>0</v>
      </c>
      <c r="W56">
        <f>(X56/Y56*100)</f>
        <v>0</v>
      </c>
      <c r="X56">
        <f>CA56*(CF56+CG56)/1000</f>
        <v>0</v>
      </c>
      <c r="Y56">
        <f>0.61365*exp(17.502*CH56/(240.97+CH56))</f>
        <v>0</v>
      </c>
      <c r="Z56">
        <f>(V56-CA56*(CF56+CG56)/1000)</f>
        <v>0</v>
      </c>
      <c r="AA56">
        <f>(-I56*44100)</f>
        <v>0</v>
      </c>
      <c r="AB56">
        <f>2*29.3*P56*0.92*(CH56-U56)</f>
        <v>0</v>
      </c>
      <c r="AC56">
        <f>2*0.95*5.67E-8*(((CH56+$B$7)+273)^4-(U56+273)^4)</f>
        <v>0</v>
      </c>
      <c r="AD56">
        <f>S56+AC56+AA56+AB56</f>
        <v>0</v>
      </c>
      <c r="AE56">
        <v>0</v>
      </c>
      <c r="AF56">
        <v>0</v>
      </c>
      <c r="AG56">
        <f>IF(AE56*$H$13&gt;=AI56,1.0,(AI56/(AI56-AE56*$H$13)))</f>
        <v>0</v>
      </c>
      <c r="AH56">
        <f>(AG56-1)*100</f>
        <v>0</v>
      </c>
      <c r="AI56">
        <f>MAX(0,($B$13+$C$13*CM56)/(1+$D$13*CM56)*CF56/(CH56+273)*$E$13)</f>
        <v>0</v>
      </c>
      <c r="AJ56" t="s">
        <v>297</v>
      </c>
      <c r="AK56">
        <v>0</v>
      </c>
      <c r="AL56">
        <v>0</v>
      </c>
      <c r="AM56">
        <f>AL56-AK56</f>
        <v>0</v>
      </c>
      <c r="AN56">
        <f>AM56/AL56</f>
        <v>0</v>
      </c>
      <c r="AO56">
        <v>0</v>
      </c>
      <c r="AP56" t="s">
        <v>297</v>
      </c>
      <c r="AQ56">
        <v>0</v>
      </c>
      <c r="AR56">
        <v>0</v>
      </c>
      <c r="AS56">
        <f>1-AQ56/AR56</f>
        <v>0</v>
      </c>
      <c r="AT56">
        <v>0.5</v>
      </c>
      <c r="AU56">
        <f>BQ56</f>
        <v>0</v>
      </c>
      <c r="AV56">
        <f>J56</f>
        <v>0</v>
      </c>
      <c r="AW56">
        <f>AS56*AT56*AU56</f>
        <v>0</v>
      </c>
      <c r="AX56">
        <f>BC56/AR56</f>
        <v>0</v>
      </c>
      <c r="AY56">
        <f>(AV56-AO56)/AU56</f>
        <v>0</v>
      </c>
      <c r="AZ56">
        <f>(AL56-AR56)/AR56</f>
        <v>0</v>
      </c>
      <c r="BA56" t="s">
        <v>297</v>
      </c>
      <c r="BB56">
        <v>0</v>
      </c>
      <c r="BC56">
        <f>AR56-BB56</f>
        <v>0</v>
      </c>
      <c r="BD56">
        <f>(AR56-AQ56)/(AR56-BB56)</f>
        <v>0</v>
      </c>
      <c r="BE56">
        <f>(AL56-AR56)/(AL56-BB56)</f>
        <v>0</v>
      </c>
      <c r="BF56">
        <f>(AR56-AQ56)/(AR56-AK56)</f>
        <v>0</v>
      </c>
      <c r="BG56">
        <f>(AL56-AR56)/(AL56-AK56)</f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f>$B$11*CN56+$C$11*CO56+$F$11*CP56*(1-CS56)</f>
        <v>0</v>
      </c>
      <c r="BQ56">
        <f>BP56*BR56</f>
        <v>0</v>
      </c>
      <c r="BR56">
        <f>($B$11*$D$9+$C$11*$D$9+$F$11*((DC56+CU56)/MAX(DC56+CU56+DD56, 0.1)*$I$9+DD56/MAX(DC56+CU56+DD56, 0.1)*$J$9))/($B$11+$C$11+$F$11)</f>
        <v>0</v>
      </c>
      <c r="BS56">
        <f>($B$11*$K$9+$C$11*$K$9+$F$11*((DC56+CU56)/MAX(DC56+CU56+DD56, 0.1)*$P$9+DD56/MAX(DC56+CU56+DD56, 0.1)*$Q$9))/($B$11+$C$11+$F$11)</f>
        <v>0</v>
      </c>
      <c r="BT56">
        <v>6</v>
      </c>
      <c r="BU56">
        <v>0.5</v>
      </c>
      <c r="BV56" t="s">
        <v>298</v>
      </c>
      <c r="BW56">
        <v>2</v>
      </c>
      <c r="BX56">
        <v>1620339826.1</v>
      </c>
      <c r="BY56">
        <v>403.947666666667</v>
      </c>
      <c r="BZ56">
        <v>419.965666666667</v>
      </c>
      <c r="CA56">
        <v>14.0737666666667</v>
      </c>
      <c r="CB56">
        <v>11.2597666666667</v>
      </c>
      <c r="CC56">
        <v>401.012666666667</v>
      </c>
      <c r="CD56">
        <v>14.0998666666667</v>
      </c>
      <c r="CE56">
        <v>600.009</v>
      </c>
      <c r="CF56">
        <v>100.247</v>
      </c>
      <c r="CG56">
        <v>0.100326966666667</v>
      </c>
      <c r="CH56">
        <v>25.7390666666667</v>
      </c>
      <c r="CI56">
        <v>24.5138666666667</v>
      </c>
      <c r="CJ56">
        <v>999.9</v>
      </c>
      <c r="CK56">
        <v>0</v>
      </c>
      <c r="CL56">
        <v>0</v>
      </c>
      <c r="CM56">
        <v>9955</v>
      </c>
      <c r="CN56">
        <v>0</v>
      </c>
      <c r="CO56">
        <v>0.221023</v>
      </c>
      <c r="CP56">
        <v>883.023</v>
      </c>
      <c r="CQ56">
        <v>0.955018</v>
      </c>
      <c r="CR56">
        <v>0.0449819</v>
      </c>
      <c r="CS56">
        <v>0</v>
      </c>
      <c r="CT56">
        <v>1107.18333333333</v>
      </c>
      <c r="CU56">
        <v>4.99999</v>
      </c>
      <c r="CV56">
        <v>9766.89</v>
      </c>
      <c r="CW56">
        <v>7633.39333333333</v>
      </c>
      <c r="CX56">
        <v>38.687</v>
      </c>
      <c r="CY56">
        <v>41.583</v>
      </c>
      <c r="CZ56">
        <v>40.187</v>
      </c>
      <c r="DA56">
        <v>41.187</v>
      </c>
      <c r="DB56">
        <v>41.187</v>
      </c>
      <c r="DC56">
        <v>838.526666666667</v>
      </c>
      <c r="DD56">
        <v>39.5</v>
      </c>
      <c r="DE56">
        <v>0</v>
      </c>
      <c r="DF56">
        <v>1620339828.1</v>
      </c>
      <c r="DG56">
        <v>0</v>
      </c>
      <c r="DH56">
        <v>1107.906</v>
      </c>
      <c r="DI56">
        <v>-6.4053846386905</v>
      </c>
      <c r="DJ56">
        <v>-48.700000015279</v>
      </c>
      <c r="DK56">
        <v>9772.686</v>
      </c>
      <c r="DL56">
        <v>15</v>
      </c>
      <c r="DM56">
        <v>1620339131</v>
      </c>
      <c r="DN56" t="s">
        <v>299</v>
      </c>
      <c r="DO56">
        <v>1620339116.5</v>
      </c>
      <c r="DP56">
        <v>1620339131</v>
      </c>
      <c r="DQ56">
        <v>60</v>
      </c>
      <c r="DR56">
        <v>0.345</v>
      </c>
      <c r="DS56">
        <v>-0.025</v>
      </c>
      <c r="DT56">
        <v>2.935</v>
      </c>
      <c r="DU56">
        <v>-0.026</v>
      </c>
      <c r="DV56">
        <v>420</v>
      </c>
      <c r="DW56">
        <v>1</v>
      </c>
      <c r="DX56">
        <v>0.12</v>
      </c>
      <c r="DY56">
        <v>0.02</v>
      </c>
      <c r="DZ56">
        <v>-16.1265225</v>
      </c>
      <c r="EA56">
        <v>0.220945215759904</v>
      </c>
      <c r="EB56">
        <v>0.0461357480024979</v>
      </c>
      <c r="EC56">
        <v>1</v>
      </c>
      <c r="ED56">
        <v>1108.26971428571</v>
      </c>
      <c r="EE56">
        <v>-6.32454011741848</v>
      </c>
      <c r="EF56">
        <v>0.656695126977447</v>
      </c>
      <c r="EG56">
        <v>1</v>
      </c>
      <c r="EH56">
        <v>2.964647</v>
      </c>
      <c r="EI56">
        <v>-0.679426716697945</v>
      </c>
      <c r="EJ56">
        <v>0.0709971791763589</v>
      </c>
      <c r="EK56">
        <v>0</v>
      </c>
      <c r="EL56">
        <v>2</v>
      </c>
      <c r="EM56">
        <v>3</v>
      </c>
      <c r="EN56" t="s">
        <v>305</v>
      </c>
      <c r="EO56">
        <v>100</v>
      </c>
      <c r="EP56">
        <v>100</v>
      </c>
      <c r="EQ56">
        <v>2.935</v>
      </c>
      <c r="ER56">
        <v>-0.0261</v>
      </c>
      <c r="ES56">
        <v>2.93495238095244</v>
      </c>
      <c r="ET56">
        <v>0</v>
      </c>
      <c r="EU56">
        <v>0</v>
      </c>
      <c r="EV56">
        <v>0</v>
      </c>
      <c r="EW56">
        <v>-0.0261150999999999</v>
      </c>
      <c r="EX56">
        <v>0</v>
      </c>
      <c r="EY56">
        <v>0</v>
      </c>
      <c r="EZ56">
        <v>0</v>
      </c>
      <c r="FA56">
        <v>-1</v>
      </c>
      <c r="FB56">
        <v>-1</v>
      </c>
      <c r="FC56">
        <v>-1</v>
      </c>
      <c r="FD56">
        <v>-1</v>
      </c>
      <c r="FE56">
        <v>11.8</v>
      </c>
      <c r="FF56">
        <v>11.6</v>
      </c>
      <c r="FG56">
        <v>2</v>
      </c>
      <c r="FH56">
        <v>633.623</v>
      </c>
      <c r="FI56">
        <v>378.097</v>
      </c>
      <c r="FJ56">
        <v>29.9409</v>
      </c>
      <c r="FK56">
        <v>25.1196</v>
      </c>
      <c r="FL56">
        <v>30.0004</v>
      </c>
      <c r="FM56">
        <v>25.2234</v>
      </c>
      <c r="FN56">
        <v>25.2654</v>
      </c>
      <c r="FO56">
        <v>20.6161</v>
      </c>
      <c r="FP56">
        <v>0</v>
      </c>
      <c r="FQ56">
        <v>20.5064</v>
      </c>
      <c r="FR56">
        <v>30.04</v>
      </c>
      <c r="FS56">
        <v>420</v>
      </c>
      <c r="FT56">
        <v>17.7533</v>
      </c>
      <c r="FU56">
        <v>101.47</v>
      </c>
      <c r="FV56">
        <v>102.315</v>
      </c>
    </row>
    <row r="57" spans="1:178">
      <c r="A57">
        <v>41</v>
      </c>
      <c r="B57">
        <v>1620339842.1</v>
      </c>
      <c r="C57">
        <v>600.099999904633</v>
      </c>
      <c r="D57" t="s">
        <v>382</v>
      </c>
      <c r="E57" t="s">
        <v>383</v>
      </c>
      <c r="H57">
        <v>1620339841.1</v>
      </c>
      <c r="I57">
        <f>CE57*AG57*(CA57-CB57)/(100*BT57*(1000-AG57*CA57))</f>
        <v>0</v>
      </c>
      <c r="J57">
        <f>CE57*AG57*(BZ57-BY57*(1000-AG57*CB57)/(1000-AG57*CA57))/(100*BT57)</f>
        <v>0</v>
      </c>
      <c r="K57">
        <f>BY57 - IF(AG57&gt;1, J57*BT57*100.0/(AI57*CM57), 0)</f>
        <v>0</v>
      </c>
      <c r="L57">
        <f>((R57-I57/2)*K57-J57)/(R57+I57/2)</f>
        <v>0</v>
      </c>
      <c r="M57">
        <f>L57*(CF57+CG57)/1000.0</f>
        <v>0</v>
      </c>
      <c r="N57">
        <f>(BY57 - IF(AG57&gt;1, J57*BT57*100.0/(AI57*CM57), 0))*(CF57+CG57)/1000.0</f>
        <v>0</v>
      </c>
      <c r="O57">
        <f>2.0/((1/Q57-1/P57)+SIGN(Q57)*SQRT((1/Q57-1/P57)*(1/Q57-1/P57) + 4*BU57/((BU57+1)*(BU57+1))*(2*1/Q57*1/P57-1/P57*1/P57)))</f>
        <v>0</v>
      </c>
      <c r="P57">
        <f>IF(LEFT(BV57,1)&lt;&gt;"0",IF(LEFT(BV57,1)="1",3.0,BW57),$D$5+$E$5*(CM57*CF57/($K$5*1000))+$F$5*(CM57*CF57/($K$5*1000))*MAX(MIN(BT57,$J$5),$I$5)*MAX(MIN(BT57,$J$5),$I$5)+$G$5*MAX(MIN(BT57,$J$5),$I$5)*(CM57*CF57/($K$5*1000))+$H$5*(CM57*CF57/($K$5*1000))*(CM57*CF57/($K$5*1000)))</f>
        <v>0</v>
      </c>
      <c r="Q57">
        <f>I57*(1000-(1000*0.61365*exp(17.502*U57/(240.97+U57))/(CF57+CG57)+CA57)/2)/(1000*0.61365*exp(17.502*U57/(240.97+U57))/(CF57+CG57)-CA57)</f>
        <v>0</v>
      </c>
      <c r="R57">
        <f>1/((BU57+1)/(O57/1.6)+1/(P57/1.37)) + BU57/((BU57+1)/(O57/1.6) + BU57/(P57/1.37))</f>
        <v>0</v>
      </c>
      <c r="S57">
        <f>(BQ57*BS57)</f>
        <v>0</v>
      </c>
      <c r="T57">
        <f>(CH57+(S57+2*0.95*5.67E-8*(((CH57+$B$7)+273)^4-(CH57+273)^4)-44100*I57)/(1.84*29.3*P57+8*0.95*5.67E-8*(CH57+273)^3))</f>
        <v>0</v>
      </c>
      <c r="U57">
        <f>($C$7*CI57+$D$7*CJ57+$E$7*T57)</f>
        <v>0</v>
      </c>
      <c r="V57">
        <f>0.61365*exp(17.502*U57/(240.97+U57))</f>
        <v>0</v>
      </c>
      <c r="W57">
        <f>(X57/Y57*100)</f>
        <v>0</v>
      </c>
      <c r="X57">
        <f>CA57*(CF57+CG57)/1000</f>
        <v>0</v>
      </c>
      <c r="Y57">
        <f>0.61365*exp(17.502*CH57/(240.97+CH57))</f>
        <v>0</v>
      </c>
      <c r="Z57">
        <f>(V57-CA57*(CF57+CG57)/1000)</f>
        <v>0</v>
      </c>
      <c r="AA57">
        <f>(-I57*44100)</f>
        <v>0</v>
      </c>
      <c r="AB57">
        <f>2*29.3*P57*0.92*(CH57-U57)</f>
        <v>0</v>
      </c>
      <c r="AC57">
        <f>2*0.95*5.67E-8*(((CH57+$B$7)+273)^4-(U57+273)^4)</f>
        <v>0</v>
      </c>
      <c r="AD57">
        <f>S57+AC57+AA57+AB57</f>
        <v>0</v>
      </c>
      <c r="AE57">
        <v>0</v>
      </c>
      <c r="AF57">
        <v>0</v>
      </c>
      <c r="AG57">
        <f>IF(AE57*$H$13&gt;=AI57,1.0,(AI57/(AI57-AE57*$H$13)))</f>
        <v>0</v>
      </c>
      <c r="AH57">
        <f>(AG57-1)*100</f>
        <v>0</v>
      </c>
      <c r="AI57">
        <f>MAX(0,($B$13+$C$13*CM57)/(1+$D$13*CM57)*CF57/(CH57+273)*$E$13)</f>
        <v>0</v>
      </c>
      <c r="AJ57" t="s">
        <v>297</v>
      </c>
      <c r="AK57">
        <v>0</v>
      </c>
      <c r="AL57">
        <v>0</v>
      </c>
      <c r="AM57">
        <f>AL57-AK57</f>
        <v>0</v>
      </c>
      <c r="AN57">
        <f>AM57/AL57</f>
        <v>0</v>
      </c>
      <c r="AO57">
        <v>0</v>
      </c>
      <c r="AP57" t="s">
        <v>297</v>
      </c>
      <c r="AQ57">
        <v>0</v>
      </c>
      <c r="AR57">
        <v>0</v>
      </c>
      <c r="AS57">
        <f>1-AQ57/AR57</f>
        <v>0</v>
      </c>
      <c r="AT57">
        <v>0.5</v>
      </c>
      <c r="AU57">
        <f>BQ57</f>
        <v>0</v>
      </c>
      <c r="AV57">
        <f>J57</f>
        <v>0</v>
      </c>
      <c r="AW57">
        <f>AS57*AT57*AU57</f>
        <v>0</v>
      </c>
      <c r="AX57">
        <f>BC57/AR57</f>
        <v>0</v>
      </c>
      <c r="AY57">
        <f>(AV57-AO57)/AU57</f>
        <v>0</v>
      </c>
      <c r="AZ57">
        <f>(AL57-AR57)/AR57</f>
        <v>0</v>
      </c>
      <c r="BA57" t="s">
        <v>297</v>
      </c>
      <c r="BB57">
        <v>0</v>
      </c>
      <c r="BC57">
        <f>AR57-BB57</f>
        <v>0</v>
      </c>
      <c r="BD57">
        <f>(AR57-AQ57)/(AR57-BB57)</f>
        <v>0</v>
      </c>
      <c r="BE57">
        <f>(AL57-AR57)/(AL57-BB57)</f>
        <v>0</v>
      </c>
      <c r="BF57">
        <f>(AR57-AQ57)/(AR57-AK57)</f>
        <v>0</v>
      </c>
      <c r="BG57">
        <f>(AL57-AR57)/(AL57-AK57)</f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f>$B$11*CN57+$C$11*CO57+$F$11*CP57*(1-CS57)</f>
        <v>0</v>
      </c>
      <c r="BQ57">
        <f>BP57*BR57</f>
        <v>0</v>
      </c>
      <c r="BR57">
        <f>($B$11*$D$9+$C$11*$D$9+$F$11*((DC57+CU57)/MAX(DC57+CU57+DD57, 0.1)*$I$9+DD57/MAX(DC57+CU57+DD57, 0.1)*$J$9))/($B$11+$C$11+$F$11)</f>
        <v>0</v>
      </c>
      <c r="BS57">
        <f>($B$11*$K$9+$C$11*$K$9+$F$11*((DC57+CU57)/MAX(DC57+CU57+DD57, 0.1)*$P$9+DD57/MAX(DC57+CU57+DD57, 0.1)*$Q$9))/($B$11+$C$11+$F$11)</f>
        <v>0</v>
      </c>
      <c r="BT57">
        <v>6</v>
      </c>
      <c r="BU57">
        <v>0.5</v>
      </c>
      <c r="BV57" t="s">
        <v>298</v>
      </c>
      <c r="BW57">
        <v>2</v>
      </c>
      <c r="BX57">
        <v>1620339841.1</v>
      </c>
      <c r="BY57">
        <v>403.945</v>
      </c>
      <c r="BZ57">
        <v>419.763666666667</v>
      </c>
      <c r="CA57">
        <v>14.9038333333333</v>
      </c>
      <c r="CB57">
        <v>12.4053</v>
      </c>
      <c r="CC57">
        <v>401.01</v>
      </c>
      <c r="CD57">
        <v>14.9300333333333</v>
      </c>
      <c r="CE57">
        <v>600.077666666667</v>
      </c>
      <c r="CF57">
        <v>100.247666666667</v>
      </c>
      <c r="CG57">
        <v>0.0998117333333333</v>
      </c>
      <c r="CH57">
        <v>26.0568666666667</v>
      </c>
      <c r="CI57">
        <v>24.8075</v>
      </c>
      <c r="CJ57">
        <v>999.9</v>
      </c>
      <c r="CK57">
        <v>0</v>
      </c>
      <c r="CL57">
        <v>0</v>
      </c>
      <c r="CM57">
        <v>10049.6</v>
      </c>
      <c r="CN57">
        <v>0</v>
      </c>
      <c r="CO57">
        <v>0.221023</v>
      </c>
      <c r="CP57">
        <v>883.011333333333</v>
      </c>
      <c r="CQ57">
        <v>0.955018</v>
      </c>
      <c r="CR57">
        <v>0.0449819</v>
      </c>
      <c r="CS57">
        <v>0</v>
      </c>
      <c r="CT57">
        <v>1105.33666666667</v>
      </c>
      <c r="CU57">
        <v>4.99999</v>
      </c>
      <c r="CV57">
        <v>9753.31</v>
      </c>
      <c r="CW57">
        <v>7633.29333333333</v>
      </c>
      <c r="CX57">
        <v>38.75</v>
      </c>
      <c r="CY57">
        <v>41.625</v>
      </c>
      <c r="CZ57">
        <v>40.25</v>
      </c>
      <c r="DA57">
        <v>41.208</v>
      </c>
      <c r="DB57">
        <v>41.25</v>
      </c>
      <c r="DC57">
        <v>838.52</v>
      </c>
      <c r="DD57">
        <v>39.49</v>
      </c>
      <c r="DE57">
        <v>0</v>
      </c>
      <c r="DF57">
        <v>1620339843.1</v>
      </c>
      <c r="DG57">
        <v>0</v>
      </c>
      <c r="DH57">
        <v>1106.18692307692</v>
      </c>
      <c r="DI57">
        <v>-7.62051283353403</v>
      </c>
      <c r="DJ57">
        <v>-53.6611966430401</v>
      </c>
      <c r="DK57">
        <v>9759.42730769231</v>
      </c>
      <c r="DL57">
        <v>15</v>
      </c>
      <c r="DM57">
        <v>1620339131</v>
      </c>
      <c r="DN57" t="s">
        <v>299</v>
      </c>
      <c r="DO57">
        <v>1620339116.5</v>
      </c>
      <c r="DP57">
        <v>1620339131</v>
      </c>
      <c r="DQ57">
        <v>60</v>
      </c>
      <c r="DR57">
        <v>0.345</v>
      </c>
      <c r="DS57">
        <v>-0.025</v>
      </c>
      <c r="DT57">
        <v>2.935</v>
      </c>
      <c r="DU57">
        <v>-0.026</v>
      </c>
      <c r="DV57">
        <v>420</v>
      </c>
      <c r="DW57">
        <v>1</v>
      </c>
      <c r="DX57">
        <v>0.12</v>
      </c>
      <c r="DY57">
        <v>0.02</v>
      </c>
      <c r="DZ57">
        <v>-15.970165</v>
      </c>
      <c r="EA57">
        <v>0.911306566604151</v>
      </c>
      <c r="EB57">
        <v>0.0908379341189573</v>
      </c>
      <c r="EC57">
        <v>0</v>
      </c>
      <c r="ED57">
        <v>1106.578</v>
      </c>
      <c r="EE57">
        <v>-7.33912741061673</v>
      </c>
      <c r="EF57">
        <v>0.76067939557816</v>
      </c>
      <c r="EG57">
        <v>1</v>
      </c>
      <c r="EH57">
        <v>2.7015685</v>
      </c>
      <c r="EI57">
        <v>-1.21960547842401</v>
      </c>
      <c r="EJ57">
        <v>0.117393514483339</v>
      </c>
      <c r="EK57">
        <v>0</v>
      </c>
      <c r="EL57">
        <v>1</v>
      </c>
      <c r="EM57">
        <v>3</v>
      </c>
      <c r="EN57" t="s">
        <v>310</v>
      </c>
      <c r="EO57">
        <v>100</v>
      </c>
      <c r="EP57">
        <v>100</v>
      </c>
      <c r="EQ57">
        <v>2.935</v>
      </c>
      <c r="ER57">
        <v>-0.0261</v>
      </c>
      <c r="ES57">
        <v>2.93495238095244</v>
      </c>
      <c r="ET57">
        <v>0</v>
      </c>
      <c r="EU57">
        <v>0</v>
      </c>
      <c r="EV57">
        <v>0</v>
      </c>
      <c r="EW57">
        <v>-0.0261150999999999</v>
      </c>
      <c r="EX57">
        <v>0</v>
      </c>
      <c r="EY57">
        <v>0</v>
      </c>
      <c r="EZ57">
        <v>0</v>
      </c>
      <c r="FA57">
        <v>-1</v>
      </c>
      <c r="FB57">
        <v>-1</v>
      </c>
      <c r="FC57">
        <v>-1</v>
      </c>
      <c r="FD57">
        <v>-1</v>
      </c>
      <c r="FE57">
        <v>12.1</v>
      </c>
      <c r="FF57">
        <v>11.9</v>
      </c>
      <c r="FG57">
        <v>2</v>
      </c>
      <c r="FH57">
        <v>633.748</v>
      </c>
      <c r="FI57">
        <v>379.458</v>
      </c>
      <c r="FJ57">
        <v>30.4532</v>
      </c>
      <c r="FK57">
        <v>25.1291</v>
      </c>
      <c r="FL57">
        <v>30.0003</v>
      </c>
      <c r="FM57">
        <v>25.2276</v>
      </c>
      <c r="FN57">
        <v>25.2687</v>
      </c>
      <c r="FO57">
        <v>20.6374</v>
      </c>
      <c r="FP57">
        <v>0</v>
      </c>
      <c r="FQ57">
        <v>27.4345</v>
      </c>
      <c r="FR57">
        <v>30.51</v>
      </c>
      <c r="FS57">
        <v>420</v>
      </c>
      <c r="FT57">
        <v>19.1474</v>
      </c>
      <c r="FU57">
        <v>101.473</v>
      </c>
      <c r="FV57">
        <v>102.312</v>
      </c>
    </row>
    <row r="58" spans="1:178">
      <c r="A58">
        <v>42</v>
      </c>
      <c r="B58">
        <v>1620339857.1</v>
      </c>
      <c r="C58">
        <v>615.099999904633</v>
      </c>
      <c r="D58" t="s">
        <v>384</v>
      </c>
      <c r="E58" t="s">
        <v>385</v>
      </c>
      <c r="H58">
        <v>1620339856.1</v>
      </c>
      <c r="I58">
        <f>CE58*AG58*(CA58-CB58)/(100*BT58*(1000-AG58*CA58))</f>
        <v>0</v>
      </c>
      <c r="J58">
        <f>CE58*AG58*(BZ58-BY58*(1000-AG58*CB58)/(1000-AG58*CA58))/(100*BT58)</f>
        <v>0</v>
      </c>
      <c r="K58">
        <f>BY58 - IF(AG58&gt;1, J58*BT58*100.0/(AI58*CM58), 0)</f>
        <v>0</v>
      </c>
      <c r="L58">
        <f>((R58-I58/2)*K58-J58)/(R58+I58/2)</f>
        <v>0</v>
      </c>
      <c r="M58">
        <f>L58*(CF58+CG58)/1000.0</f>
        <v>0</v>
      </c>
      <c r="N58">
        <f>(BY58 - IF(AG58&gt;1, J58*BT58*100.0/(AI58*CM58), 0))*(CF58+CG58)/1000.0</f>
        <v>0</v>
      </c>
      <c r="O58">
        <f>2.0/((1/Q58-1/P58)+SIGN(Q58)*SQRT((1/Q58-1/P58)*(1/Q58-1/P58) + 4*BU58/((BU58+1)*(BU58+1))*(2*1/Q58*1/P58-1/P58*1/P58)))</f>
        <v>0</v>
      </c>
      <c r="P58">
        <f>IF(LEFT(BV58,1)&lt;&gt;"0",IF(LEFT(BV58,1)="1",3.0,BW58),$D$5+$E$5*(CM58*CF58/($K$5*1000))+$F$5*(CM58*CF58/($K$5*1000))*MAX(MIN(BT58,$J$5),$I$5)*MAX(MIN(BT58,$J$5),$I$5)+$G$5*MAX(MIN(BT58,$J$5),$I$5)*(CM58*CF58/($K$5*1000))+$H$5*(CM58*CF58/($K$5*1000))*(CM58*CF58/($K$5*1000)))</f>
        <v>0</v>
      </c>
      <c r="Q58">
        <f>I58*(1000-(1000*0.61365*exp(17.502*U58/(240.97+U58))/(CF58+CG58)+CA58)/2)/(1000*0.61365*exp(17.502*U58/(240.97+U58))/(CF58+CG58)-CA58)</f>
        <v>0</v>
      </c>
      <c r="R58">
        <f>1/((BU58+1)/(O58/1.6)+1/(P58/1.37)) + BU58/((BU58+1)/(O58/1.6) + BU58/(P58/1.37))</f>
        <v>0</v>
      </c>
      <c r="S58">
        <f>(BQ58*BS58)</f>
        <v>0</v>
      </c>
      <c r="T58">
        <f>(CH58+(S58+2*0.95*5.67E-8*(((CH58+$B$7)+273)^4-(CH58+273)^4)-44100*I58)/(1.84*29.3*P58+8*0.95*5.67E-8*(CH58+273)^3))</f>
        <v>0</v>
      </c>
      <c r="U58">
        <f>($C$7*CI58+$D$7*CJ58+$E$7*T58)</f>
        <v>0</v>
      </c>
      <c r="V58">
        <f>0.61365*exp(17.502*U58/(240.97+U58))</f>
        <v>0</v>
      </c>
      <c r="W58">
        <f>(X58/Y58*100)</f>
        <v>0</v>
      </c>
      <c r="X58">
        <f>CA58*(CF58+CG58)/1000</f>
        <v>0</v>
      </c>
      <c r="Y58">
        <f>0.61365*exp(17.502*CH58/(240.97+CH58))</f>
        <v>0</v>
      </c>
      <c r="Z58">
        <f>(V58-CA58*(CF58+CG58)/1000)</f>
        <v>0</v>
      </c>
      <c r="AA58">
        <f>(-I58*44100)</f>
        <v>0</v>
      </c>
      <c r="AB58">
        <f>2*29.3*P58*0.92*(CH58-U58)</f>
        <v>0</v>
      </c>
      <c r="AC58">
        <f>2*0.95*5.67E-8*(((CH58+$B$7)+273)^4-(U58+273)^4)</f>
        <v>0</v>
      </c>
      <c r="AD58">
        <f>S58+AC58+AA58+AB58</f>
        <v>0</v>
      </c>
      <c r="AE58">
        <v>0</v>
      </c>
      <c r="AF58">
        <v>0</v>
      </c>
      <c r="AG58">
        <f>IF(AE58*$H$13&gt;=AI58,1.0,(AI58/(AI58-AE58*$H$13)))</f>
        <v>0</v>
      </c>
      <c r="AH58">
        <f>(AG58-1)*100</f>
        <v>0</v>
      </c>
      <c r="AI58">
        <f>MAX(0,($B$13+$C$13*CM58)/(1+$D$13*CM58)*CF58/(CH58+273)*$E$13)</f>
        <v>0</v>
      </c>
      <c r="AJ58" t="s">
        <v>297</v>
      </c>
      <c r="AK58">
        <v>0</v>
      </c>
      <c r="AL58">
        <v>0</v>
      </c>
      <c r="AM58">
        <f>AL58-AK58</f>
        <v>0</v>
      </c>
      <c r="AN58">
        <f>AM58/AL58</f>
        <v>0</v>
      </c>
      <c r="AO58">
        <v>0</v>
      </c>
      <c r="AP58" t="s">
        <v>297</v>
      </c>
      <c r="AQ58">
        <v>0</v>
      </c>
      <c r="AR58">
        <v>0</v>
      </c>
      <c r="AS58">
        <f>1-AQ58/AR58</f>
        <v>0</v>
      </c>
      <c r="AT58">
        <v>0.5</v>
      </c>
      <c r="AU58">
        <f>BQ58</f>
        <v>0</v>
      </c>
      <c r="AV58">
        <f>J58</f>
        <v>0</v>
      </c>
      <c r="AW58">
        <f>AS58*AT58*AU58</f>
        <v>0</v>
      </c>
      <c r="AX58">
        <f>BC58/AR58</f>
        <v>0</v>
      </c>
      <c r="AY58">
        <f>(AV58-AO58)/AU58</f>
        <v>0</v>
      </c>
      <c r="AZ58">
        <f>(AL58-AR58)/AR58</f>
        <v>0</v>
      </c>
      <c r="BA58" t="s">
        <v>297</v>
      </c>
      <c r="BB58">
        <v>0</v>
      </c>
      <c r="BC58">
        <f>AR58-BB58</f>
        <v>0</v>
      </c>
      <c r="BD58">
        <f>(AR58-AQ58)/(AR58-BB58)</f>
        <v>0</v>
      </c>
      <c r="BE58">
        <f>(AL58-AR58)/(AL58-BB58)</f>
        <v>0</v>
      </c>
      <c r="BF58">
        <f>(AR58-AQ58)/(AR58-AK58)</f>
        <v>0</v>
      </c>
      <c r="BG58">
        <f>(AL58-AR58)/(AL58-AK58)</f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f>$B$11*CN58+$C$11*CO58+$F$11*CP58*(1-CS58)</f>
        <v>0</v>
      </c>
      <c r="BQ58">
        <f>BP58*BR58</f>
        <v>0</v>
      </c>
      <c r="BR58">
        <f>($B$11*$D$9+$C$11*$D$9+$F$11*((DC58+CU58)/MAX(DC58+CU58+DD58, 0.1)*$I$9+DD58/MAX(DC58+CU58+DD58, 0.1)*$J$9))/($B$11+$C$11+$F$11)</f>
        <v>0</v>
      </c>
      <c r="BS58">
        <f>($B$11*$K$9+$C$11*$K$9+$F$11*((DC58+CU58)/MAX(DC58+CU58+DD58, 0.1)*$P$9+DD58/MAX(DC58+CU58+DD58, 0.1)*$Q$9))/($B$11+$C$11+$F$11)</f>
        <v>0</v>
      </c>
      <c r="BT58">
        <v>6</v>
      </c>
      <c r="BU58">
        <v>0.5</v>
      </c>
      <c r="BV58" t="s">
        <v>298</v>
      </c>
      <c r="BW58">
        <v>2</v>
      </c>
      <c r="BX58">
        <v>1620339856.1</v>
      </c>
      <c r="BY58">
        <v>404.094</v>
      </c>
      <c r="BZ58">
        <v>419.773333333333</v>
      </c>
      <c r="CA58">
        <v>15.928</v>
      </c>
      <c r="CB58">
        <v>13.6604333333333</v>
      </c>
      <c r="CC58">
        <v>401.159</v>
      </c>
      <c r="CD58">
        <v>15.9541333333333</v>
      </c>
      <c r="CE58">
        <v>600.048333333333</v>
      </c>
      <c r="CF58">
        <v>100.251666666667</v>
      </c>
      <c r="CG58">
        <v>0.0999354666666667</v>
      </c>
      <c r="CH58">
        <v>26.3765333333333</v>
      </c>
      <c r="CI58">
        <v>25.1271</v>
      </c>
      <c r="CJ58">
        <v>999.9</v>
      </c>
      <c r="CK58">
        <v>0</v>
      </c>
      <c r="CL58">
        <v>0</v>
      </c>
      <c r="CM58">
        <v>10008.3266666667</v>
      </c>
      <c r="CN58">
        <v>0</v>
      </c>
      <c r="CO58">
        <v>0.221023</v>
      </c>
      <c r="CP58">
        <v>882.995333333333</v>
      </c>
      <c r="CQ58">
        <v>0.955018</v>
      </c>
      <c r="CR58">
        <v>0.0449819</v>
      </c>
      <c r="CS58">
        <v>0</v>
      </c>
      <c r="CT58">
        <v>1103.32333333333</v>
      </c>
      <c r="CU58">
        <v>4.99999</v>
      </c>
      <c r="CV58">
        <v>9738.12666666667</v>
      </c>
      <c r="CW58">
        <v>7633.15333333333</v>
      </c>
      <c r="CX58">
        <v>38.75</v>
      </c>
      <c r="CY58">
        <v>41.625</v>
      </c>
      <c r="CZ58">
        <v>40.25</v>
      </c>
      <c r="DA58">
        <v>41.25</v>
      </c>
      <c r="DB58">
        <v>41.312</v>
      </c>
      <c r="DC58">
        <v>838.5</v>
      </c>
      <c r="DD58">
        <v>39.49</v>
      </c>
      <c r="DE58">
        <v>0</v>
      </c>
      <c r="DF58">
        <v>1620339858.1</v>
      </c>
      <c r="DG58">
        <v>0</v>
      </c>
      <c r="DH58">
        <v>1104.292</v>
      </c>
      <c r="DI58">
        <v>-8.62461539606034</v>
      </c>
      <c r="DJ58">
        <v>-58.2492308595109</v>
      </c>
      <c r="DK58">
        <v>9744.7156</v>
      </c>
      <c r="DL58">
        <v>15</v>
      </c>
      <c r="DM58">
        <v>1620339131</v>
      </c>
      <c r="DN58" t="s">
        <v>299</v>
      </c>
      <c r="DO58">
        <v>1620339116.5</v>
      </c>
      <c r="DP58">
        <v>1620339131</v>
      </c>
      <c r="DQ58">
        <v>60</v>
      </c>
      <c r="DR58">
        <v>0.345</v>
      </c>
      <c r="DS58">
        <v>-0.025</v>
      </c>
      <c r="DT58">
        <v>2.935</v>
      </c>
      <c r="DU58">
        <v>-0.026</v>
      </c>
      <c r="DV58">
        <v>420</v>
      </c>
      <c r="DW58">
        <v>1</v>
      </c>
      <c r="DX58">
        <v>0.12</v>
      </c>
      <c r="DY58">
        <v>0.02</v>
      </c>
      <c r="DZ58">
        <v>-15.81548</v>
      </c>
      <c r="EA58">
        <v>0.446951594746742</v>
      </c>
      <c r="EB58">
        <v>0.0502036960790737</v>
      </c>
      <c r="EC58">
        <v>1</v>
      </c>
      <c r="ED58">
        <v>1104.74485714286</v>
      </c>
      <c r="EE58">
        <v>-7.88984980430933</v>
      </c>
      <c r="EF58">
        <v>0.826435967370267</v>
      </c>
      <c r="EG58">
        <v>1</v>
      </c>
      <c r="EH58">
        <v>2.40907275</v>
      </c>
      <c r="EI58">
        <v>-1.06835988742965</v>
      </c>
      <c r="EJ58">
        <v>0.103371274829797</v>
      </c>
      <c r="EK58">
        <v>0</v>
      </c>
      <c r="EL58">
        <v>2</v>
      </c>
      <c r="EM58">
        <v>3</v>
      </c>
      <c r="EN58" t="s">
        <v>305</v>
      </c>
      <c r="EO58">
        <v>100</v>
      </c>
      <c r="EP58">
        <v>100</v>
      </c>
      <c r="EQ58">
        <v>2.935</v>
      </c>
      <c r="ER58">
        <v>-0.0261</v>
      </c>
      <c r="ES58">
        <v>2.93495238095244</v>
      </c>
      <c r="ET58">
        <v>0</v>
      </c>
      <c r="EU58">
        <v>0</v>
      </c>
      <c r="EV58">
        <v>0</v>
      </c>
      <c r="EW58">
        <v>-0.0261150999999999</v>
      </c>
      <c r="EX58">
        <v>0</v>
      </c>
      <c r="EY58">
        <v>0</v>
      </c>
      <c r="EZ58">
        <v>0</v>
      </c>
      <c r="FA58">
        <v>-1</v>
      </c>
      <c r="FB58">
        <v>-1</v>
      </c>
      <c r="FC58">
        <v>-1</v>
      </c>
      <c r="FD58">
        <v>-1</v>
      </c>
      <c r="FE58">
        <v>12.3</v>
      </c>
      <c r="FF58">
        <v>12.1</v>
      </c>
      <c r="FG58">
        <v>2</v>
      </c>
      <c r="FH58">
        <v>633.706</v>
      </c>
      <c r="FI58">
        <v>380.913</v>
      </c>
      <c r="FJ58">
        <v>30.9546</v>
      </c>
      <c r="FK58">
        <v>25.1396</v>
      </c>
      <c r="FL58">
        <v>30.0003</v>
      </c>
      <c r="FM58">
        <v>25.2321</v>
      </c>
      <c r="FN58">
        <v>25.2735</v>
      </c>
      <c r="FO58">
        <v>20.6659</v>
      </c>
      <c r="FP58">
        <v>0</v>
      </c>
      <c r="FQ58">
        <v>33.4557</v>
      </c>
      <c r="FR58">
        <v>31.05</v>
      </c>
      <c r="FS58">
        <v>420</v>
      </c>
      <c r="FT58">
        <v>19.9863</v>
      </c>
      <c r="FU58">
        <v>101.473</v>
      </c>
      <c r="FV58">
        <v>102.309</v>
      </c>
    </row>
    <row r="59" spans="1:178">
      <c r="A59">
        <v>43</v>
      </c>
      <c r="B59">
        <v>1620339872.1</v>
      </c>
      <c r="C59">
        <v>630.099999904633</v>
      </c>
      <c r="D59" t="s">
        <v>386</v>
      </c>
      <c r="E59" t="s">
        <v>387</v>
      </c>
      <c r="H59">
        <v>1620339871.1</v>
      </c>
      <c r="I59">
        <f>CE59*AG59*(CA59-CB59)/(100*BT59*(1000-AG59*CA59))</f>
        <v>0</v>
      </c>
      <c r="J59">
        <f>CE59*AG59*(BZ59-BY59*(1000-AG59*CB59)/(1000-AG59*CA59))/(100*BT59)</f>
        <v>0</v>
      </c>
      <c r="K59">
        <f>BY59 - IF(AG59&gt;1, J59*BT59*100.0/(AI59*CM59), 0)</f>
        <v>0</v>
      </c>
      <c r="L59">
        <f>((R59-I59/2)*K59-J59)/(R59+I59/2)</f>
        <v>0</v>
      </c>
      <c r="M59">
        <f>L59*(CF59+CG59)/1000.0</f>
        <v>0</v>
      </c>
      <c r="N59">
        <f>(BY59 - IF(AG59&gt;1, J59*BT59*100.0/(AI59*CM59), 0))*(CF59+CG59)/1000.0</f>
        <v>0</v>
      </c>
      <c r="O59">
        <f>2.0/((1/Q59-1/P59)+SIGN(Q59)*SQRT((1/Q59-1/P59)*(1/Q59-1/P59) + 4*BU59/((BU59+1)*(BU59+1))*(2*1/Q59*1/P59-1/P59*1/P59)))</f>
        <v>0</v>
      </c>
      <c r="P59">
        <f>IF(LEFT(BV59,1)&lt;&gt;"0",IF(LEFT(BV59,1)="1",3.0,BW59),$D$5+$E$5*(CM59*CF59/($K$5*1000))+$F$5*(CM59*CF59/($K$5*1000))*MAX(MIN(BT59,$J$5),$I$5)*MAX(MIN(BT59,$J$5),$I$5)+$G$5*MAX(MIN(BT59,$J$5),$I$5)*(CM59*CF59/($K$5*1000))+$H$5*(CM59*CF59/($K$5*1000))*(CM59*CF59/($K$5*1000)))</f>
        <v>0</v>
      </c>
      <c r="Q59">
        <f>I59*(1000-(1000*0.61365*exp(17.502*U59/(240.97+U59))/(CF59+CG59)+CA59)/2)/(1000*0.61365*exp(17.502*U59/(240.97+U59))/(CF59+CG59)-CA59)</f>
        <v>0</v>
      </c>
      <c r="R59">
        <f>1/((BU59+1)/(O59/1.6)+1/(P59/1.37)) + BU59/((BU59+1)/(O59/1.6) + BU59/(P59/1.37))</f>
        <v>0</v>
      </c>
      <c r="S59">
        <f>(BQ59*BS59)</f>
        <v>0</v>
      </c>
      <c r="T59">
        <f>(CH59+(S59+2*0.95*5.67E-8*(((CH59+$B$7)+273)^4-(CH59+273)^4)-44100*I59)/(1.84*29.3*P59+8*0.95*5.67E-8*(CH59+273)^3))</f>
        <v>0</v>
      </c>
      <c r="U59">
        <f>($C$7*CI59+$D$7*CJ59+$E$7*T59)</f>
        <v>0</v>
      </c>
      <c r="V59">
        <f>0.61365*exp(17.502*U59/(240.97+U59))</f>
        <v>0</v>
      </c>
      <c r="W59">
        <f>(X59/Y59*100)</f>
        <v>0</v>
      </c>
      <c r="X59">
        <f>CA59*(CF59+CG59)/1000</f>
        <v>0</v>
      </c>
      <c r="Y59">
        <f>0.61365*exp(17.502*CH59/(240.97+CH59))</f>
        <v>0</v>
      </c>
      <c r="Z59">
        <f>(V59-CA59*(CF59+CG59)/1000)</f>
        <v>0</v>
      </c>
      <c r="AA59">
        <f>(-I59*44100)</f>
        <v>0</v>
      </c>
      <c r="AB59">
        <f>2*29.3*P59*0.92*(CH59-U59)</f>
        <v>0</v>
      </c>
      <c r="AC59">
        <f>2*0.95*5.67E-8*(((CH59+$B$7)+273)^4-(U59+273)^4)</f>
        <v>0</v>
      </c>
      <c r="AD59">
        <f>S59+AC59+AA59+AB59</f>
        <v>0</v>
      </c>
      <c r="AE59">
        <v>0</v>
      </c>
      <c r="AF59">
        <v>0</v>
      </c>
      <c r="AG59">
        <f>IF(AE59*$H$13&gt;=AI59,1.0,(AI59/(AI59-AE59*$H$13)))</f>
        <v>0</v>
      </c>
      <c r="AH59">
        <f>(AG59-1)*100</f>
        <v>0</v>
      </c>
      <c r="AI59">
        <f>MAX(0,($B$13+$C$13*CM59)/(1+$D$13*CM59)*CF59/(CH59+273)*$E$13)</f>
        <v>0</v>
      </c>
      <c r="AJ59" t="s">
        <v>297</v>
      </c>
      <c r="AK59">
        <v>0</v>
      </c>
      <c r="AL59">
        <v>0</v>
      </c>
      <c r="AM59">
        <f>AL59-AK59</f>
        <v>0</v>
      </c>
      <c r="AN59">
        <f>AM59/AL59</f>
        <v>0</v>
      </c>
      <c r="AO59">
        <v>0</v>
      </c>
      <c r="AP59" t="s">
        <v>297</v>
      </c>
      <c r="AQ59">
        <v>0</v>
      </c>
      <c r="AR59">
        <v>0</v>
      </c>
      <c r="AS59">
        <f>1-AQ59/AR59</f>
        <v>0</v>
      </c>
      <c r="AT59">
        <v>0.5</v>
      </c>
      <c r="AU59">
        <f>BQ59</f>
        <v>0</v>
      </c>
      <c r="AV59">
        <f>J59</f>
        <v>0</v>
      </c>
      <c r="AW59">
        <f>AS59*AT59*AU59</f>
        <v>0</v>
      </c>
      <c r="AX59">
        <f>BC59/AR59</f>
        <v>0</v>
      </c>
      <c r="AY59">
        <f>(AV59-AO59)/AU59</f>
        <v>0</v>
      </c>
      <c r="AZ59">
        <f>(AL59-AR59)/AR59</f>
        <v>0</v>
      </c>
      <c r="BA59" t="s">
        <v>297</v>
      </c>
      <c r="BB59">
        <v>0</v>
      </c>
      <c r="BC59">
        <f>AR59-BB59</f>
        <v>0</v>
      </c>
      <c r="BD59">
        <f>(AR59-AQ59)/(AR59-BB59)</f>
        <v>0</v>
      </c>
      <c r="BE59">
        <f>(AL59-AR59)/(AL59-BB59)</f>
        <v>0</v>
      </c>
      <c r="BF59">
        <f>(AR59-AQ59)/(AR59-AK59)</f>
        <v>0</v>
      </c>
      <c r="BG59">
        <f>(AL59-AR59)/(AL59-AK59)</f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f>$B$11*CN59+$C$11*CO59+$F$11*CP59*(1-CS59)</f>
        <v>0</v>
      </c>
      <c r="BQ59">
        <f>BP59*BR59</f>
        <v>0</v>
      </c>
      <c r="BR59">
        <f>($B$11*$D$9+$C$11*$D$9+$F$11*((DC59+CU59)/MAX(DC59+CU59+DD59, 0.1)*$I$9+DD59/MAX(DC59+CU59+DD59, 0.1)*$J$9))/($B$11+$C$11+$F$11)</f>
        <v>0</v>
      </c>
      <c r="BS59">
        <f>($B$11*$K$9+$C$11*$K$9+$F$11*((DC59+CU59)/MAX(DC59+CU59+DD59, 0.1)*$P$9+DD59/MAX(DC59+CU59+DD59, 0.1)*$Q$9))/($B$11+$C$11+$F$11)</f>
        <v>0</v>
      </c>
      <c r="BT59">
        <v>6</v>
      </c>
      <c r="BU59">
        <v>0.5</v>
      </c>
      <c r="BV59" t="s">
        <v>298</v>
      </c>
      <c r="BW59">
        <v>2</v>
      </c>
      <c r="BX59">
        <v>1620339871.1</v>
      </c>
      <c r="BY59">
        <v>404.307666666667</v>
      </c>
      <c r="BZ59">
        <v>419.845666666667</v>
      </c>
      <c r="CA59">
        <v>16.9131</v>
      </c>
      <c r="CB59">
        <v>14.827</v>
      </c>
      <c r="CC59">
        <v>401.372666666667</v>
      </c>
      <c r="CD59">
        <v>16.9392333333333</v>
      </c>
      <c r="CE59">
        <v>600.073333333333</v>
      </c>
      <c r="CF59">
        <v>100.251</v>
      </c>
      <c r="CG59">
        <v>0.0999022</v>
      </c>
      <c r="CH59">
        <v>26.7009</v>
      </c>
      <c r="CI59">
        <v>25.4512</v>
      </c>
      <c r="CJ59">
        <v>999.9</v>
      </c>
      <c r="CK59">
        <v>0</v>
      </c>
      <c r="CL59">
        <v>0</v>
      </c>
      <c r="CM59">
        <v>9997.06666666667</v>
      </c>
      <c r="CN59">
        <v>0</v>
      </c>
      <c r="CO59">
        <v>0.221023</v>
      </c>
      <c r="CP59">
        <v>882.999333333333</v>
      </c>
      <c r="CQ59">
        <v>0.954985</v>
      </c>
      <c r="CR59">
        <v>0.0450153</v>
      </c>
      <c r="CS59">
        <v>0</v>
      </c>
      <c r="CT59">
        <v>1101.76666666667</v>
      </c>
      <c r="CU59">
        <v>4.99999</v>
      </c>
      <c r="CV59">
        <v>9723.85666666667</v>
      </c>
      <c r="CW59">
        <v>7633.1</v>
      </c>
      <c r="CX59">
        <v>38.812</v>
      </c>
      <c r="CY59">
        <v>41.687</v>
      </c>
      <c r="CZ59">
        <v>40.312</v>
      </c>
      <c r="DA59">
        <v>41.25</v>
      </c>
      <c r="DB59">
        <v>41.375</v>
      </c>
      <c r="DC59">
        <v>838.473333333333</v>
      </c>
      <c r="DD59">
        <v>39.52</v>
      </c>
      <c r="DE59">
        <v>0</v>
      </c>
      <c r="DF59">
        <v>1620339873.1</v>
      </c>
      <c r="DG59">
        <v>0</v>
      </c>
      <c r="DH59">
        <v>1102.49461538462</v>
      </c>
      <c r="DI59">
        <v>-7.18222221597975</v>
      </c>
      <c r="DJ59">
        <v>-58.8064957376861</v>
      </c>
      <c r="DK59">
        <v>9730.31884615385</v>
      </c>
      <c r="DL59">
        <v>15</v>
      </c>
      <c r="DM59">
        <v>1620339131</v>
      </c>
      <c r="DN59" t="s">
        <v>299</v>
      </c>
      <c r="DO59">
        <v>1620339116.5</v>
      </c>
      <c r="DP59">
        <v>1620339131</v>
      </c>
      <c r="DQ59">
        <v>60</v>
      </c>
      <c r="DR59">
        <v>0.345</v>
      </c>
      <c r="DS59">
        <v>-0.025</v>
      </c>
      <c r="DT59">
        <v>2.935</v>
      </c>
      <c r="DU59">
        <v>-0.026</v>
      </c>
      <c r="DV59">
        <v>420</v>
      </c>
      <c r="DW59">
        <v>1</v>
      </c>
      <c r="DX59">
        <v>0.12</v>
      </c>
      <c r="DY59">
        <v>0.02</v>
      </c>
      <c r="DZ59">
        <v>-15.6625075</v>
      </c>
      <c r="EA59">
        <v>0.714415384615416</v>
      </c>
      <c r="EB59">
        <v>0.0765527575842307</v>
      </c>
      <c r="EC59">
        <v>0</v>
      </c>
      <c r="ED59">
        <v>1102.84029411765</v>
      </c>
      <c r="EE59">
        <v>-7.18717439418771</v>
      </c>
      <c r="EF59">
        <v>0.732009664409507</v>
      </c>
      <c r="EG59">
        <v>1</v>
      </c>
      <c r="EH59">
        <v>2.20534625</v>
      </c>
      <c r="EI59">
        <v>-0.665865478424014</v>
      </c>
      <c r="EJ59">
        <v>0.0644628159363016</v>
      </c>
      <c r="EK59">
        <v>0</v>
      </c>
      <c r="EL59">
        <v>1</v>
      </c>
      <c r="EM59">
        <v>3</v>
      </c>
      <c r="EN59" t="s">
        <v>310</v>
      </c>
      <c r="EO59">
        <v>100</v>
      </c>
      <c r="EP59">
        <v>100</v>
      </c>
      <c r="EQ59">
        <v>2.934</v>
      </c>
      <c r="ER59">
        <v>-0.0262</v>
      </c>
      <c r="ES59">
        <v>2.93495238095244</v>
      </c>
      <c r="ET59">
        <v>0</v>
      </c>
      <c r="EU59">
        <v>0</v>
      </c>
      <c r="EV59">
        <v>0</v>
      </c>
      <c r="EW59">
        <v>-0.0261150999999999</v>
      </c>
      <c r="EX59">
        <v>0</v>
      </c>
      <c r="EY59">
        <v>0</v>
      </c>
      <c r="EZ59">
        <v>0</v>
      </c>
      <c r="FA59">
        <v>-1</v>
      </c>
      <c r="FB59">
        <v>-1</v>
      </c>
      <c r="FC59">
        <v>-1</v>
      </c>
      <c r="FD59">
        <v>-1</v>
      </c>
      <c r="FE59">
        <v>12.6</v>
      </c>
      <c r="FF59">
        <v>12.4</v>
      </c>
      <c r="FG59">
        <v>2</v>
      </c>
      <c r="FH59">
        <v>633.843</v>
      </c>
      <c r="FI59">
        <v>382.885</v>
      </c>
      <c r="FJ59">
        <v>31.454</v>
      </c>
      <c r="FK59">
        <v>25.1521</v>
      </c>
      <c r="FL59">
        <v>30.0003</v>
      </c>
      <c r="FM59">
        <v>25.2375</v>
      </c>
      <c r="FN59">
        <v>25.2781</v>
      </c>
      <c r="FO59">
        <v>20.6874</v>
      </c>
      <c r="FP59">
        <v>0</v>
      </c>
      <c r="FQ59">
        <v>39.4498</v>
      </c>
      <c r="FR59">
        <v>31.52</v>
      </c>
      <c r="FS59">
        <v>420</v>
      </c>
      <c r="FT59">
        <v>20.5042</v>
      </c>
      <c r="FU59">
        <v>101.471</v>
      </c>
      <c r="FV59">
        <v>102.306</v>
      </c>
    </row>
    <row r="60" spans="1:178">
      <c r="A60">
        <v>44</v>
      </c>
      <c r="B60">
        <v>1620339887.1</v>
      </c>
      <c r="C60">
        <v>645.099999904633</v>
      </c>
      <c r="D60" t="s">
        <v>388</v>
      </c>
      <c r="E60" t="s">
        <v>389</v>
      </c>
      <c r="H60">
        <v>1620339886.1</v>
      </c>
      <c r="I60">
        <f>CE60*AG60*(CA60-CB60)/(100*BT60*(1000-AG60*CA60))</f>
        <v>0</v>
      </c>
      <c r="J60">
        <f>CE60*AG60*(BZ60-BY60*(1000-AG60*CB60)/(1000-AG60*CA60))/(100*BT60)</f>
        <v>0</v>
      </c>
      <c r="K60">
        <f>BY60 - IF(AG60&gt;1, J60*BT60*100.0/(AI60*CM60), 0)</f>
        <v>0</v>
      </c>
      <c r="L60">
        <f>((R60-I60/2)*K60-J60)/(R60+I60/2)</f>
        <v>0</v>
      </c>
      <c r="M60">
        <f>L60*(CF60+CG60)/1000.0</f>
        <v>0</v>
      </c>
      <c r="N60">
        <f>(BY60 - IF(AG60&gt;1, J60*BT60*100.0/(AI60*CM60), 0))*(CF60+CG60)/1000.0</f>
        <v>0</v>
      </c>
      <c r="O60">
        <f>2.0/((1/Q60-1/P60)+SIGN(Q60)*SQRT((1/Q60-1/P60)*(1/Q60-1/P60) + 4*BU60/((BU60+1)*(BU60+1))*(2*1/Q60*1/P60-1/P60*1/P60)))</f>
        <v>0</v>
      </c>
      <c r="P60">
        <f>IF(LEFT(BV60,1)&lt;&gt;"0",IF(LEFT(BV60,1)="1",3.0,BW60),$D$5+$E$5*(CM60*CF60/($K$5*1000))+$F$5*(CM60*CF60/($K$5*1000))*MAX(MIN(BT60,$J$5),$I$5)*MAX(MIN(BT60,$J$5),$I$5)+$G$5*MAX(MIN(BT60,$J$5),$I$5)*(CM60*CF60/($K$5*1000))+$H$5*(CM60*CF60/($K$5*1000))*(CM60*CF60/($K$5*1000)))</f>
        <v>0</v>
      </c>
      <c r="Q60">
        <f>I60*(1000-(1000*0.61365*exp(17.502*U60/(240.97+U60))/(CF60+CG60)+CA60)/2)/(1000*0.61365*exp(17.502*U60/(240.97+U60))/(CF60+CG60)-CA60)</f>
        <v>0</v>
      </c>
      <c r="R60">
        <f>1/((BU60+1)/(O60/1.6)+1/(P60/1.37)) + BU60/((BU60+1)/(O60/1.6) + BU60/(P60/1.37))</f>
        <v>0</v>
      </c>
      <c r="S60">
        <f>(BQ60*BS60)</f>
        <v>0</v>
      </c>
      <c r="T60">
        <f>(CH60+(S60+2*0.95*5.67E-8*(((CH60+$B$7)+273)^4-(CH60+273)^4)-44100*I60)/(1.84*29.3*P60+8*0.95*5.67E-8*(CH60+273)^3))</f>
        <v>0</v>
      </c>
      <c r="U60">
        <f>($C$7*CI60+$D$7*CJ60+$E$7*T60)</f>
        <v>0</v>
      </c>
      <c r="V60">
        <f>0.61365*exp(17.502*U60/(240.97+U60))</f>
        <v>0</v>
      </c>
      <c r="W60">
        <f>(X60/Y60*100)</f>
        <v>0</v>
      </c>
      <c r="X60">
        <f>CA60*(CF60+CG60)/1000</f>
        <v>0</v>
      </c>
      <c r="Y60">
        <f>0.61365*exp(17.502*CH60/(240.97+CH60))</f>
        <v>0</v>
      </c>
      <c r="Z60">
        <f>(V60-CA60*(CF60+CG60)/1000)</f>
        <v>0</v>
      </c>
      <c r="AA60">
        <f>(-I60*44100)</f>
        <v>0</v>
      </c>
      <c r="AB60">
        <f>2*29.3*P60*0.92*(CH60-U60)</f>
        <v>0</v>
      </c>
      <c r="AC60">
        <f>2*0.95*5.67E-8*(((CH60+$B$7)+273)^4-(U60+273)^4)</f>
        <v>0</v>
      </c>
      <c r="AD60">
        <f>S60+AC60+AA60+AB60</f>
        <v>0</v>
      </c>
      <c r="AE60">
        <v>0</v>
      </c>
      <c r="AF60">
        <v>0</v>
      </c>
      <c r="AG60">
        <f>IF(AE60*$H$13&gt;=AI60,1.0,(AI60/(AI60-AE60*$H$13)))</f>
        <v>0</v>
      </c>
      <c r="AH60">
        <f>(AG60-1)*100</f>
        <v>0</v>
      </c>
      <c r="AI60">
        <f>MAX(0,($B$13+$C$13*CM60)/(1+$D$13*CM60)*CF60/(CH60+273)*$E$13)</f>
        <v>0</v>
      </c>
      <c r="AJ60" t="s">
        <v>297</v>
      </c>
      <c r="AK60">
        <v>0</v>
      </c>
      <c r="AL60">
        <v>0</v>
      </c>
      <c r="AM60">
        <f>AL60-AK60</f>
        <v>0</v>
      </c>
      <c r="AN60">
        <f>AM60/AL60</f>
        <v>0</v>
      </c>
      <c r="AO60">
        <v>0</v>
      </c>
      <c r="AP60" t="s">
        <v>297</v>
      </c>
      <c r="AQ60">
        <v>0</v>
      </c>
      <c r="AR60">
        <v>0</v>
      </c>
      <c r="AS60">
        <f>1-AQ60/AR60</f>
        <v>0</v>
      </c>
      <c r="AT60">
        <v>0.5</v>
      </c>
      <c r="AU60">
        <f>BQ60</f>
        <v>0</v>
      </c>
      <c r="AV60">
        <f>J60</f>
        <v>0</v>
      </c>
      <c r="AW60">
        <f>AS60*AT60*AU60</f>
        <v>0</v>
      </c>
      <c r="AX60">
        <f>BC60/AR60</f>
        <v>0</v>
      </c>
      <c r="AY60">
        <f>(AV60-AO60)/AU60</f>
        <v>0</v>
      </c>
      <c r="AZ60">
        <f>(AL60-AR60)/AR60</f>
        <v>0</v>
      </c>
      <c r="BA60" t="s">
        <v>297</v>
      </c>
      <c r="BB60">
        <v>0</v>
      </c>
      <c r="BC60">
        <f>AR60-BB60</f>
        <v>0</v>
      </c>
      <c r="BD60">
        <f>(AR60-AQ60)/(AR60-BB60)</f>
        <v>0</v>
      </c>
      <c r="BE60">
        <f>(AL60-AR60)/(AL60-BB60)</f>
        <v>0</v>
      </c>
      <c r="BF60">
        <f>(AR60-AQ60)/(AR60-AK60)</f>
        <v>0</v>
      </c>
      <c r="BG60">
        <f>(AL60-AR60)/(AL60-AK60)</f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f>$B$11*CN60+$C$11*CO60+$F$11*CP60*(1-CS60)</f>
        <v>0</v>
      </c>
      <c r="BQ60">
        <f>BP60*BR60</f>
        <v>0</v>
      </c>
      <c r="BR60">
        <f>($B$11*$D$9+$C$11*$D$9+$F$11*((DC60+CU60)/MAX(DC60+CU60+DD60, 0.1)*$I$9+DD60/MAX(DC60+CU60+DD60, 0.1)*$J$9))/($B$11+$C$11+$F$11)</f>
        <v>0</v>
      </c>
      <c r="BS60">
        <f>($B$11*$K$9+$C$11*$K$9+$F$11*((DC60+CU60)/MAX(DC60+CU60+DD60, 0.1)*$P$9+DD60/MAX(DC60+CU60+DD60, 0.1)*$Q$9))/($B$11+$C$11+$F$11)</f>
        <v>0</v>
      </c>
      <c r="BT60">
        <v>6</v>
      </c>
      <c r="BU60">
        <v>0.5</v>
      </c>
      <c r="BV60" t="s">
        <v>298</v>
      </c>
      <c r="BW60">
        <v>2</v>
      </c>
      <c r="BX60">
        <v>1620339886.1</v>
      </c>
      <c r="BY60">
        <v>404.558666666667</v>
      </c>
      <c r="BZ60">
        <v>419.843666666667</v>
      </c>
      <c r="CA60">
        <v>17.8678</v>
      </c>
      <c r="CB60">
        <v>15.8935333333333</v>
      </c>
      <c r="CC60">
        <v>401.623666666667</v>
      </c>
      <c r="CD60">
        <v>17.8939</v>
      </c>
      <c r="CE60">
        <v>600.037</v>
      </c>
      <c r="CF60">
        <v>100.252</v>
      </c>
      <c r="CG60">
        <v>0.100150666666667</v>
      </c>
      <c r="CH60">
        <v>27.0218</v>
      </c>
      <c r="CI60">
        <v>25.7747333333333</v>
      </c>
      <c r="CJ60">
        <v>999.9</v>
      </c>
      <c r="CK60">
        <v>0</v>
      </c>
      <c r="CL60">
        <v>0</v>
      </c>
      <c r="CM60">
        <v>10029.3666666667</v>
      </c>
      <c r="CN60">
        <v>0</v>
      </c>
      <c r="CO60">
        <v>0.221023</v>
      </c>
      <c r="CP60">
        <v>882.981</v>
      </c>
      <c r="CQ60">
        <v>0.954985</v>
      </c>
      <c r="CR60">
        <v>0.0450153</v>
      </c>
      <c r="CS60">
        <v>0</v>
      </c>
      <c r="CT60">
        <v>1099.83333333333</v>
      </c>
      <c r="CU60">
        <v>4.99999</v>
      </c>
      <c r="CV60">
        <v>9709.70666666667</v>
      </c>
      <c r="CW60">
        <v>7632.93666666667</v>
      </c>
      <c r="CX60">
        <v>38.875</v>
      </c>
      <c r="CY60">
        <v>41.687</v>
      </c>
      <c r="CZ60">
        <v>40.333</v>
      </c>
      <c r="DA60">
        <v>41.312</v>
      </c>
      <c r="DB60">
        <v>41.437</v>
      </c>
      <c r="DC60">
        <v>838.456666666667</v>
      </c>
      <c r="DD60">
        <v>39.52</v>
      </c>
      <c r="DE60">
        <v>0</v>
      </c>
      <c r="DF60">
        <v>1620339888.1</v>
      </c>
      <c r="DG60">
        <v>0</v>
      </c>
      <c r="DH60">
        <v>1100.5936</v>
      </c>
      <c r="DI60">
        <v>-6.75846154414169</v>
      </c>
      <c r="DJ60">
        <v>-52.6561539454185</v>
      </c>
      <c r="DK60">
        <v>9715.8536</v>
      </c>
      <c r="DL60">
        <v>15</v>
      </c>
      <c r="DM60">
        <v>1620339131</v>
      </c>
      <c r="DN60" t="s">
        <v>299</v>
      </c>
      <c r="DO60">
        <v>1620339116.5</v>
      </c>
      <c r="DP60">
        <v>1620339131</v>
      </c>
      <c r="DQ60">
        <v>60</v>
      </c>
      <c r="DR60">
        <v>0.345</v>
      </c>
      <c r="DS60">
        <v>-0.025</v>
      </c>
      <c r="DT60">
        <v>2.935</v>
      </c>
      <c r="DU60">
        <v>-0.026</v>
      </c>
      <c r="DV60">
        <v>420</v>
      </c>
      <c r="DW60">
        <v>1</v>
      </c>
      <c r="DX60">
        <v>0.12</v>
      </c>
      <c r="DY60">
        <v>0.02</v>
      </c>
      <c r="DZ60">
        <v>-15.44752</v>
      </c>
      <c r="EA60">
        <v>0.801849906191368</v>
      </c>
      <c r="EB60">
        <v>0.0825228126035461</v>
      </c>
      <c r="EC60">
        <v>0</v>
      </c>
      <c r="ED60">
        <v>1101.05371428571</v>
      </c>
      <c r="EE60">
        <v>-7.24775070290643</v>
      </c>
      <c r="EF60">
        <v>0.757428301988424</v>
      </c>
      <c r="EG60">
        <v>1</v>
      </c>
      <c r="EH60">
        <v>2.04379175</v>
      </c>
      <c r="EI60">
        <v>-0.519757035647283</v>
      </c>
      <c r="EJ60">
        <v>0.0507628505349877</v>
      </c>
      <c r="EK60">
        <v>0</v>
      </c>
      <c r="EL60">
        <v>1</v>
      </c>
      <c r="EM60">
        <v>3</v>
      </c>
      <c r="EN60" t="s">
        <v>310</v>
      </c>
      <c r="EO60">
        <v>100</v>
      </c>
      <c r="EP60">
        <v>100</v>
      </c>
      <c r="EQ60">
        <v>2.935</v>
      </c>
      <c r="ER60">
        <v>-0.0261</v>
      </c>
      <c r="ES60">
        <v>2.93495238095244</v>
      </c>
      <c r="ET60">
        <v>0</v>
      </c>
      <c r="EU60">
        <v>0</v>
      </c>
      <c r="EV60">
        <v>0</v>
      </c>
      <c r="EW60">
        <v>-0.0261150999999999</v>
      </c>
      <c r="EX60">
        <v>0</v>
      </c>
      <c r="EY60">
        <v>0</v>
      </c>
      <c r="EZ60">
        <v>0</v>
      </c>
      <c r="FA60">
        <v>-1</v>
      </c>
      <c r="FB60">
        <v>-1</v>
      </c>
      <c r="FC60">
        <v>-1</v>
      </c>
      <c r="FD60">
        <v>-1</v>
      </c>
      <c r="FE60">
        <v>12.8</v>
      </c>
      <c r="FF60">
        <v>12.6</v>
      </c>
      <c r="FG60">
        <v>2</v>
      </c>
      <c r="FH60">
        <v>633.918</v>
      </c>
      <c r="FI60">
        <v>384.361</v>
      </c>
      <c r="FJ60">
        <v>31.946</v>
      </c>
      <c r="FK60">
        <v>25.1658</v>
      </c>
      <c r="FL60">
        <v>30.0004</v>
      </c>
      <c r="FM60">
        <v>25.2438</v>
      </c>
      <c r="FN60">
        <v>25.2823</v>
      </c>
      <c r="FO60">
        <v>20.7092</v>
      </c>
      <c r="FP60">
        <v>0</v>
      </c>
      <c r="FQ60">
        <v>44.1258</v>
      </c>
      <c r="FR60">
        <v>32.06</v>
      </c>
      <c r="FS60">
        <v>420</v>
      </c>
      <c r="FT60">
        <v>20.5114</v>
      </c>
      <c r="FU60">
        <v>101.469</v>
      </c>
      <c r="FV60">
        <v>102.302</v>
      </c>
    </row>
    <row r="61" spans="1:178">
      <c r="A61">
        <v>45</v>
      </c>
      <c r="B61">
        <v>1620339902.1</v>
      </c>
      <c r="C61">
        <v>660.099999904633</v>
      </c>
      <c r="D61" t="s">
        <v>390</v>
      </c>
      <c r="E61" t="s">
        <v>391</v>
      </c>
      <c r="H61">
        <v>1620339901.1</v>
      </c>
      <c r="I61">
        <f>CE61*AG61*(CA61-CB61)/(100*BT61*(1000-AG61*CA61))</f>
        <v>0</v>
      </c>
      <c r="J61">
        <f>CE61*AG61*(BZ61-BY61*(1000-AG61*CB61)/(1000-AG61*CA61))/(100*BT61)</f>
        <v>0</v>
      </c>
      <c r="K61">
        <f>BY61 - IF(AG61&gt;1, J61*BT61*100.0/(AI61*CM61), 0)</f>
        <v>0</v>
      </c>
      <c r="L61">
        <f>((R61-I61/2)*K61-J61)/(R61+I61/2)</f>
        <v>0</v>
      </c>
      <c r="M61">
        <f>L61*(CF61+CG61)/1000.0</f>
        <v>0</v>
      </c>
      <c r="N61">
        <f>(BY61 - IF(AG61&gt;1, J61*BT61*100.0/(AI61*CM61), 0))*(CF61+CG61)/1000.0</f>
        <v>0</v>
      </c>
      <c r="O61">
        <f>2.0/((1/Q61-1/P61)+SIGN(Q61)*SQRT((1/Q61-1/P61)*(1/Q61-1/P61) + 4*BU61/((BU61+1)*(BU61+1))*(2*1/Q61*1/P61-1/P61*1/P61)))</f>
        <v>0</v>
      </c>
      <c r="P61">
        <f>IF(LEFT(BV61,1)&lt;&gt;"0",IF(LEFT(BV61,1)="1",3.0,BW61),$D$5+$E$5*(CM61*CF61/($K$5*1000))+$F$5*(CM61*CF61/($K$5*1000))*MAX(MIN(BT61,$J$5),$I$5)*MAX(MIN(BT61,$J$5),$I$5)+$G$5*MAX(MIN(BT61,$J$5),$I$5)*(CM61*CF61/($K$5*1000))+$H$5*(CM61*CF61/($K$5*1000))*(CM61*CF61/($K$5*1000)))</f>
        <v>0</v>
      </c>
      <c r="Q61">
        <f>I61*(1000-(1000*0.61365*exp(17.502*U61/(240.97+U61))/(CF61+CG61)+CA61)/2)/(1000*0.61365*exp(17.502*U61/(240.97+U61))/(CF61+CG61)-CA61)</f>
        <v>0</v>
      </c>
      <c r="R61">
        <f>1/((BU61+1)/(O61/1.6)+1/(P61/1.37)) + BU61/((BU61+1)/(O61/1.6) + BU61/(P61/1.37))</f>
        <v>0</v>
      </c>
      <c r="S61">
        <f>(BQ61*BS61)</f>
        <v>0</v>
      </c>
      <c r="T61">
        <f>(CH61+(S61+2*0.95*5.67E-8*(((CH61+$B$7)+273)^4-(CH61+273)^4)-44100*I61)/(1.84*29.3*P61+8*0.95*5.67E-8*(CH61+273)^3))</f>
        <v>0</v>
      </c>
      <c r="U61">
        <f>($C$7*CI61+$D$7*CJ61+$E$7*T61)</f>
        <v>0</v>
      </c>
      <c r="V61">
        <f>0.61365*exp(17.502*U61/(240.97+U61))</f>
        <v>0</v>
      </c>
      <c r="W61">
        <f>(X61/Y61*100)</f>
        <v>0</v>
      </c>
      <c r="X61">
        <f>CA61*(CF61+CG61)/1000</f>
        <v>0</v>
      </c>
      <c r="Y61">
        <f>0.61365*exp(17.502*CH61/(240.97+CH61))</f>
        <v>0</v>
      </c>
      <c r="Z61">
        <f>(V61-CA61*(CF61+CG61)/1000)</f>
        <v>0</v>
      </c>
      <c r="AA61">
        <f>(-I61*44100)</f>
        <v>0</v>
      </c>
      <c r="AB61">
        <f>2*29.3*P61*0.92*(CH61-U61)</f>
        <v>0</v>
      </c>
      <c r="AC61">
        <f>2*0.95*5.67E-8*(((CH61+$B$7)+273)^4-(U61+273)^4)</f>
        <v>0</v>
      </c>
      <c r="AD61">
        <f>S61+AC61+AA61+AB61</f>
        <v>0</v>
      </c>
      <c r="AE61">
        <v>0</v>
      </c>
      <c r="AF61">
        <v>0</v>
      </c>
      <c r="AG61">
        <f>IF(AE61*$H$13&gt;=AI61,1.0,(AI61/(AI61-AE61*$H$13)))</f>
        <v>0</v>
      </c>
      <c r="AH61">
        <f>(AG61-1)*100</f>
        <v>0</v>
      </c>
      <c r="AI61">
        <f>MAX(0,($B$13+$C$13*CM61)/(1+$D$13*CM61)*CF61/(CH61+273)*$E$13)</f>
        <v>0</v>
      </c>
      <c r="AJ61" t="s">
        <v>297</v>
      </c>
      <c r="AK61">
        <v>0</v>
      </c>
      <c r="AL61">
        <v>0</v>
      </c>
      <c r="AM61">
        <f>AL61-AK61</f>
        <v>0</v>
      </c>
      <c r="AN61">
        <f>AM61/AL61</f>
        <v>0</v>
      </c>
      <c r="AO61">
        <v>0</v>
      </c>
      <c r="AP61" t="s">
        <v>297</v>
      </c>
      <c r="AQ61">
        <v>0</v>
      </c>
      <c r="AR61">
        <v>0</v>
      </c>
      <c r="AS61">
        <f>1-AQ61/AR61</f>
        <v>0</v>
      </c>
      <c r="AT61">
        <v>0.5</v>
      </c>
      <c r="AU61">
        <f>BQ61</f>
        <v>0</v>
      </c>
      <c r="AV61">
        <f>J61</f>
        <v>0</v>
      </c>
      <c r="AW61">
        <f>AS61*AT61*AU61</f>
        <v>0</v>
      </c>
      <c r="AX61">
        <f>BC61/AR61</f>
        <v>0</v>
      </c>
      <c r="AY61">
        <f>(AV61-AO61)/AU61</f>
        <v>0</v>
      </c>
      <c r="AZ61">
        <f>(AL61-AR61)/AR61</f>
        <v>0</v>
      </c>
      <c r="BA61" t="s">
        <v>297</v>
      </c>
      <c r="BB61">
        <v>0</v>
      </c>
      <c r="BC61">
        <f>AR61-BB61</f>
        <v>0</v>
      </c>
      <c r="BD61">
        <f>(AR61-AQ61)/(AR61-BB61)</f>
        <v>0</v>
      </c>
      <c r="BE61">
        <f>(AL61-AR61)/(AL61-BB61)</f>
        <v>0</v>
      </c>
      <c r="BF61">
        <f>(AR61-AQ61)/(AR61-AK61)</f>
        <v>0</v>
      </c>
      <c r="BG61">
        <f>(AL61-AR61)/(AL61-AK61)</f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f>$B$11*CN61+$C$11*CO61+$F$11*CP61*(1-CS61)</f>
        <v>0</v>
      </c>
      <c r="BQ61">
        <f>BP61*BR61</f>
        <v>0</v>
      </c>
      <c r="BR61">
        <f>($B$11*$D$9+$C$11*$D$9+$F$11*((DC61+CU61)/MAX(DC61+CU61+DD61, 0.1)*$I$9+DD61/MAX(DC61+CU61+DD61, 0.1)*$J$9))/($B$11+$C$11+$F$11)</f>
        <v>0</v>
      </c>
      <c r="BS61">
        <f>($B$11*$K$9+$C$11*$K$9+$F$11*((DC61+CU61)/MAX(DC61+CU61+DD61, 0.1)*$P$9+DD61/MAX(DC61+CU61+DD61, 0.1)*$Q$9))/($B$11+$C$11+$F$11)</f>
        <v>0</v>
      </c>
      <c r="BT61">
        <v>6</v>
      </c>
      <c r="BU61">
        <v>0.5</v>
      </c>
      <c r="BV61" t="s">
        <v>298</v>
      </c>
      <c r="BW61">
        <v>2</v>
      </c>
      <c r="BX61">
        <v>1620339901.1</v>
      </c>
      <c r="BY61">
        <v>404.834666666667</v>
      </c>
      <c r="BZ61">
        <v>419.865</v>
      </c>
      <c r="CA61">
        <v>18.777</v>
      </c>
      <c r="CB61">
        <v>16.9591666666667</v>
      </c>
      <c r="CC61">
        <v>401.899666666667</v>
      </c>
      <c r="CD61">
        <v>18.8031</v>
      </c>
      <c r="CE61">
        <v>599.993333333333</v>
      </c>
      <c r="CF61">
        <v>100.25</v>
      </c>
      <c r="CG61">
        <v>0.100534333333333</v>
      </c>
      <c r="CH61">
        <v>27.3494</v>
      </c>
      <c r="CI61">
        <v>26.0981</v>
      </c>
      <c r="CJ61">
        <v>999.9</v>
      </c>
      <c r="CK61">
        <v>0</v>
      </c>
      <c r="CL61">
        <v>0</v>
      </c>
      <c r="CM61">
        <v>9987.50333333333</v>
      </c>
      <c r="CN61">
        <v>0</v>
      </c>
      <c r="CO61">
        <v>0.221023</v>
      </c>
      <c r="CP61">
        <v>882.936666666667</v>
      </c>
      <c r="CQ61">
        <v>0.954985</v>
      </c>
      <c r="CR61">
        <v>0.0450153</v>
      </c>
      <c r="CS61">
        <v>0</v>
      </c>
      <c r="CT61">
        <v>1097.97333333333</v>
      </c>
      <c r="CU61">
        <v>4.99999</v>
      </c>
      <c r="CV61">
        <v>9696.56666666667</v>
      </c>
      <c r="CW61">
        <v>7632.56</v>
      </c>
      <c r="CX61">
        <v>38.8956666666667</v>
      </c>
      <c r="CY61">
        <v>41.729</v>
      </c>
      <c r="CZ61">
        <v>40.375</v>
      </c>
      <c r="DA61">
        <v>41.375</v>
      </c>
      <c r="DB61">
        <v>41.5</v>
      </c>
      <c r="DC61">
        <v>838.413333333333</v>
      </c>
      <c r="DD61">
        <v>39.52</v>
      </c>
      <c r="DE61">
        <v>0</v>
      </c>
      <c r="DF61">
        <v>1620339903.1</v>
      </c>
      <c r="DG61">
        <v>0</v>
      </c>
      <c r="DH61">
        <v>1098.95730769231</v>
      </c>
      <c r="DI61">
        <v>-7.02666665571903</v>
      </c>
      <c r="DJ61">
        <v>-51.8598291013036</v>
      </c>
      <c r="DK61">
        <v>9702.82153846154</v>
      </c>
      <c r="DL61">
        <v>15</v>
      </c>
      <c r="DM61">
        <v>1620339131</v>
      </c>
      <c r="DN61" t="s">
        <v>299</v>
      </c>
      <c r="DO61">
        <v>1620339116.5</v>
      </c>
      <c r="DP61">
        <v>1620339131</v>
      </c>
      <c r="DQ61">
        <v>60</v>
      </c>
      <c r="DR61">
        <v>0.345</v>
      </c>
      <c r="DS61">
        <v>-0.025</v>
      </c>
      <c r="DT61">
        <v>2.935</v>
      </c>
      <c r="DU61">
        <v>-0.026</v>
      </c>
      <c r="DV61">
        <v>420</v>
      </c>
      <c r="DW61">
        <v>1</v>
      </c>
      <c r="DX61">
        <v>0.12</v>
      </c>
      <c r="DY61">
        <v>0.02</v>
      </c>
      <c r="DZ61">
        <v>-15.21147</v>
      </c>
      <c r="EA61">
        <v>0.960979362101321</v>
      </c>
      <c r="EB61">
        <v>0.0945691075351777</v>
      </c>
      <c r="EC61">
        <v>0</v>
      </c>
      <c r="ED61">
        <v>1099.26</v>
      </c>
      <c r="EE61">
        <v>-6.75045962662643</v>
      </c>
      <c r="EF61">
        <v>0.668498997075465</v>
      </c>
      <c r="EG61">
        <v>1</v>
      </c>
      <c r="EH61">
        <v>1.910421</v>
      </c>
      <c r="EI61">
        <v>-0.604712870544095</v>
      </c>
      <c r="EJ61">
        <v>0.0587626342925502</v>
      </c>
      <c r="EK61">
        <v>0</v>
      </c>
      <c r="EL61">
        <v>1</v>
      </c>
      <c r="EM61">
        <v>3</v>
      </c>
      <c r="EN61" t="s">
        <v>310</v>
      </c>
      <c r="EO61">
        <v>100</v>
      </c>
      <c r="EP61">
        <v>100</v>
      </c>
      <c r="EQ61">
        <v>2.935</v>
      </c>
      <c r="ER61">
        <v>-0.0261</v>
      </c>
      <c r="ES61">
        <v>2.93495238095244</v>
      </c>
      <c r="ET61">
        <v>0</v>
      </c>
      <c r="EU61">
        <v>0</v>
      </c>
      <c r="EV61">
        <v>0</v>
      </c>
      <c r="EW61">
        <v>-0.0261150999999999</v>
      </c>
      <c r="EX61">
        <v>0</v>
      </c>
      <c r="EY61">
        <v>0</v>
      </c>
      <c r="EZ61">
        <v>0</v>
      </c>
      <c r="FA61">
        <v>-1</v>
      </c>
      <c r="FB61">
        <v>-1</v>
      </c>
      <c r="FC61">
        <v>-1</v>
      </c>
      <c r="FD61">
        <v>-1</v>
      </c>
      <c r="FE61">
        <v>13.1</v>
      </c>
      <c r="FF61">
        <v>12.9</v>
      </c>
      <c r="FG61">
        <v>2</v>
      </c>
      <c r="FH61">
        <v>634.274</v>
      </c>
      <c r="FI61">
        <v>385.846</v>
      </c>
      <c r="FJ61">
        <v>32.445</v>
      </c>
      <c r="FK61">
        <v>25.1806</v>
      </c>
      <c r="FL61">
        <v>30.0004</v>
      </c>
      <c r="FM61">
        <v>25.2502</v>
      </c>
      <c r="FN61">
        <v>25.2873</v>
      </c>
      <c r="FO61">
        <v>20.7268</v>
      </c>
      <c r="FP61">
        <v>0</v>
      </c>
      <c r="FQ61">
        <v>48.2567</v>
      </c>
      <c r="FR61">
        <v>32.53</v>
      </c>
      <c r="FS61">
        <v>420</v>
      </c>
      <c r="FT61">
        <v>20.2943</v>
      </c>
      <c r="FU61">
        <v>101.468</v>
      </c>
      <c r="FV61">
        <v>102.298</v>
      </c>
    </row>
    <row r="62" spans="1:178">
      <c r="A62">
        <v>46</v>
      </c>
      <c r="B62">
        <v>1620339917.1</v>
      </c>
      <c r="C62">
        <v>675.099999904633</v>
      </c>
      <c r="D62" t="s">
        <v>392</v>
      </c>
      <c r="E62" t="s">
        <v>393</v>
      </c>
      <c r="H62">
        <v>1620339916.1</v>
      </c>
      <c r="I62">
        <f>CE62*AG62*(CA62-CB62)/(100*BT62*(1000-AG62*CA62))</f>
        <v>0</v>
      </c>
      <c r="J62">
        <f>CE62*AG62*(BZ62-BY62*(1000-AG62*CB62)/(1000-AG62*CA62))/(100*BT62)</f>
        <v>0</v>
      </c>
      <c r="K62">
        <f>BY62 - IF(AG62&gt;1, J62*BT62*100.0/(AI62*CM62), 0)</f>
        <v>0</v>
      </c>
      <c r="L62">
        <f>((R62-I62/2)*K62-J62)/(R62+I62/2)</f>
        <v>0</v>
      </c>
      <c r="M62">
        <f>L62*(CF62+CG62)/1000.0</f>
        <v>0</v>
      </c>
      <c r="N62">
        <f>(BY62 - IF(AG62&gt;1, J62*BT62*100.0/(AI62*CM62), 0))*(CF62+CG62)/1000.0</f>
        <v>0</v>
      </c>
      <c r="O62">
        <f>2.0/((1/Q62-1/P62)+SIGN(Q62)*SQRT((1/Q62-1/P62)*(1/Q62-1/P62) + 4*BU62/((BU62+1)*(BU62+1))*(2*1/Q62*1/P62-1/P62*1/P62)))</f>
        <v>0</v>
      </c>
      <c r="P62">
        <f>IF(LEFT(BV62,1)&lt;&gt;"0",IF(LEFT(BV62,1)="1",3.0,BW62),$D$5+$E$5*(CM62*CF62/($K$5*1000))+$F$5*(CM62*CF62/($K$5*1000))*MAX(MIN(BT62,$J$5),$I$5)*MAX(MIN(BT62,$J$5),$I$5)+$G$5*MAX(MIN(BT62,$J$5),$I$5)*(CM62*CF62/($K$5*1000))+$H$5*(CM62*CF62/($K$5*1000))*(CM62*CF62/($K$5*1000)))</f>
        <v>0</v>
      </c>
      <c r="Q62">
        <f>I62*(1000-(1000*0.61365*exp(17.502*U62/(240.97+U62))/(CF62+CG62)+CA62)/2)/(1000*0.61365*exp(17.502*U62/(240.97+U62))/(CF62+CG62)-CA62)</f>
        <v>0</v>
      </c>
      <c r="R62">
        <f>1/((BU62+1)/(O62/1.6)+1/(P62/1.37)) + BU62/((BU62+1)/(O62/1.6) + BU62/(P62/1.37))</f>
        <v>0</v>
      </c>
      <c r="S62">
        <f>(BQ62*BS62)</f>
        <v>0</v>
      </c>
      <c r="T62">
        <f>(CH62+(S62+2*0.95*5.67E-8*(((CH62+$B$7)+273)^4-(CH62+273)^4)-44100*I62)/(1.84*29.3*P62+8*0.95*5.67E-8*(CH62+273)^3))</f>
        <v>0</v>
      </c>
      <c r="U62">
        <f>($C$7*CI62+$D$7*CJ62+$E$7*T62)</f>
        <v>0</v>
      </c>
      <c r="V62">
        <f>0.61365*exp(17.502*U62/(240.97+U62))</f>
        <v>0</v>
      </c>
      <c r="W62">
        <f>(X62/Y62*100)</f>
        <v>0</v>
      </c>
      <c r="X62">
        <f>CA62*(CF62+CG62)/1000</f>
        <v>0</v>
      </c>
      <c r="Y62">
        <f>0.61365*exp(17.502*CH62/(240.97+CH62))</f>
        <v>0</v>
      </c>
      <c r="Z62">
        <f>(V62-CA62*(CF62+CG62)/1000)</f>
        <v>0</v>
      </c>
      <c r="AA62">
        <f>(-I62*44100)</f>
        <v>0</v>
      </c>
      <c r="AB62">
        <f>2*29.3*P62*0.92*(CH62-U62)</f>
        <v>0</v>
      </c>
      <c r="AC62">
        <f>2*0.95*5.67E-8*(((CH62+$B$7)+273)^4-(U62+273)^4)</f>
        <v>0</v>
      </c>
      <c r="AD62">
        <f>S62+AC62+AA62+AB62</f>
        <v>0</v>
      </c>
      <c r="AE62">
        <v>0</v>
      </c>
      <c r="AF62">
        <v>0</v>
      </c>
      <c r="AG62">
        <f>IF(AE62*$H$13&gt;=AI62,1.0,(AI62/(AI62-AE62*$H$13)))</f>
        <v>0</v>
      </c>
      <c r="AH62">
        <f>(AG62-1)*100</f>
        <v>0</v>
      </c>
      <c r="AI62">
        <f>MAX(0,($B$13+$C$13*CM62)/(1+$D$13*CM62)*CF62/(CH62+273)*$E$13)</f>
        <v>0</v>
      </c>
      <c r="AJ62" t="s">
        <v>297</v>
      </c>
      <c r="AK62">
        <v>0</v>
      </c>
      <c r="AL62">
        <v>0</v>
      </c>
      <c r="AM62">
        <f>AL62-AK62</f>
        <v>0</v>
      </c>
      <c r="AN62">
        <f>AM62/AL62</f>
        <v>0</v>
      </c>
      <c r="AO62">
        <v>0</v>
      </c>
      <c r="AP62" t="s">
        <v>297</v>
      </c>
      <c r="AQ62">
        <v>0</v>
      </c>
      <c r="AR62">
        <v>0</v>
      </c>
      <c r="AS62">
        <f>1-AQ62/AR62</f>
        <v>0</v>
      </c>
      <c r="AT62">
        <v>0.5</v>
      </c>
      <c r="AU62">
        <f>BQ62</f>
        <v>0</v>
      </c>
      <c r="AV62">
        <f>J62</f>
        <v>0</v>
      </c>
      <c r="AW62">
        <f>AS62*AT62*AU62</f>
        <v>0</v>
      </c>
      <c r="AX62">
        <f>BC62/AR62</f>
        <v>0</v>
      </c>
      <c r="AY62">
        <f>(AV62-AO62)/AU62</f>
        <v>0</v>
      </c>
      <c r="AZ62">
        <f>(AL62-AR62)/AR62</f>
        <v>0</v>
      </c>
      <c r="BA62" t="s">
        <v>297</v>
      </c>
      <c r="BB62">
        <v>0</v>
      </c>
      <c r="BC62">
        <f>AR62-BB62</f>
        <v>0</v>
      </c>
      <c r="BD62">
        <f>(AR62-AQ62)/(AR62-BB62)</f>
        <v>0</v>
      </c>
      <c r="BE62">
        <f>(AL62-AR62)/(AL62-BB62)</f>
        <v>0</v>
      </c>
      <c r="BF62">
        <f>(AR62-AQ62)/(AR62-AK62)</f>
        <v>0</v>
      </c>
      <c r="BG62">
        <f>(AL62-AR62)/(AL62-AK62)</f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f>$B$11*CN62+$C$11*CO62+$F$11*CP62*(1-CS62)</f>
        <v>0</v>
      </c>
      <c r="BQ62">
        <f>BP62*BR62</f>
        <v>0</v>
      </c>
      <c r="BR62">
        <f>($B$11*$D$9+$C$11*$D$9+$F$11*((DC62+CU62)/MAX(DC62+CU62+DD62, 0.1)*$I$9+DD62/MAX(DC62+CU62+DD62, 0.1)*$J$9))/($B$11+$C$11+$F$11)</f>
        <v>0</v>
      </c>
      <c r="BS62">
        <f>($B$11*$K$9+$C$11*$K$9+$F$11*((DC62+CU62)/MAX(DC62+CU62+DD62, 0.1)*$P$9+DD62/MAX(DC62+CU62+DD62, 0.1)*$Q$9))/($B$11+$C$11+$F$11)</f>
        <v>0</v>
      </c>
      <c r="BT62">
        <v>6</v>
      </c>
      <c r="BU62">
        <v>0.5</v>
      </c>
      <c r="BV62" t="s">
        <v>298</v>
      </c>
      <c r="BW62">
        <v>2</v>
      </c>
      <c r="BX62">
        <v>1620339916.1</v>
      </c>
      <c r="BY62">
        <v>405.114333333333</v>
      </c>
      <c r="BZ62">
        <v>419.949</v>
      </c>
      <c r="CA62">
        <v>19.6078</v>
      </c>
      <c r="CB62">
        <v>17.7913666666667</v>
      </c>
      <c r="CC62">
        <v>402.179333333333</v>
      </c>
      <c r="CD62">
        <v>19.6339333333333</v>
      </c>
      <c r="CE62">
        <v>600.028</v>
      </c>
      <c r="CF62">
        <v>100.251</v>
      </c>
      <c r="CG62">
        <v>0.0998609333333333</v>
      </c>
      <c r="CH62">
        <v>27.6751666666667</v>
      </c>
      <c r="CI62">
        <v>26.4156333333333</v>
      </c>
      <c r="CJ62">
        <v>999.9</v>
      </c>
      <c r="CK62">
        <v>0</v>
      </c>
      <c r="CL62">
        <v>0</v>
      </c>
      <c r="CM62">
        <v>10005.6333333333</v>
      </c>
      <c r="CN62">
        <v>0</v>
      </c>
      <c r="CO62">
        <v>0.221023</v>
      </c>
      <c r="CP62">
        <v>883.088666666667</v>
      </c>
      <c r="CQ62">
        <v>0.954993</v>
      </c>
      <c r="CR62">
        <v>0.0450068333333333</v>
      </c>
      <c r="CS62">
        <v>0</v>
      </c>
      <c r="CT62">
        <v>1097.01333333333</v>
      </c>
      <c r="CU62">
        <v>4.99999</v>
      </c>
      <c r="CV62">
        <v>9686.95666666667</v>
      </c>
      <c r="CW62">
        <v>7633.9</v>
      </c>
      <c r="CX62">
        <v>38.958</v>
      </c>
      <c r="CY62">
        <v>41.75</v>
      </c>
      <c r="CZ62">
        <v>40.437</v>
      </c>
      <c r="DA62">
        <v>41.437</v>
      </c>
      <c r="DB62">
        <v>41.604</v>
      </c>
      <c r="DC62">
        <v>838.566666666667</v>
      </c>
      <c r="DD62">
        <v>39.52</v>
      </c>
      <c r="DE62">
        <v>0</v>
      </c>
      <c r="DF62">
        <v>1620339918.7</v>
      </c>
      <c r="DG62">
        <v>0</v>
      </c>
      <c r="DH62">
        <v>1097.26115384615</v>
      </c>
      <c r="DI62">
        <v>-5.43897437142328</v>
      </c>
      <c r="DJ62">
        <v>-51.0252992039821</v>
      </c>
      <c r="DK62">
        <v>9690.53269230769</v>
      </c>
      <c r="DL62">
        <v>15</v>
      </c>
      <c r="DM62">
        <v>1620339131</v>
      </c>
      <c r="DN62" t="s">
        <v>299</v>
      </c>
      <c r="DO62">
        <v>1620339116.5</v>
      </c>
      <c r="DP62">
        <v>1620339131</v>
      </c>
      <c r="DQ62">
        <v>60</v>
      </c>
      <c r="DR62">
        <v>0.345</v>
      </c>
      <c r="DS62">
        <v>-0.025</v>
      </c>
      <c r="DT62">
        <v>2.935</v>
      </c>
      <c r="DU62">
        <v>-0.026</v>
      </c>
      <c r="DV62">
        <v>420</v>
      </c>
      <c r="DW62">
        <v>1</v>
      </c>
      <c r="DX62">
        <v>0.12</v>
      </c>
      <c r="DY62">
        <v>0.02</v>
      </c>
      <c r="DZ62">
        <v>-14.9504875</v>
      </c>
      <c r="EA62">
        <v>0.975565103189528</v>
      </c>
      <c r="EB62">
        <v>0.0996782478465086</v>
      </c>
      <c r="EC62">
        <v>0</v>
      </c>
      <c r="ED62">
        <v>1097.674</v>
      </c>
      <c r="EE62">
        <v>-6.31343203888688</v>
      </c>
      <c r="EF62">
        <v>0.678499184124152</v>
      </c>
      <c r="EG62">
        <v>1</v>
      </c>
      <c r="EH62">
        <v>1.80903225</v>
      </c>
      <c r="EI62">
        <v>-0.117021951219513</v>
      </c>
      <c r="EJ62">
        <v>0.02052459591411</v>
      </c>
      <c r="EK62">
        <v>0</v>
      </c>
      <c r="EL62">
        <v>1</v>
      </c>
      <c r="EM62">
        <v>3</v>
      </c>
      <c r="EN62" t="s">
        <v>310</v>
      </c>
      <c r="EO62">
        <v>100</v>
      </c>
      <c r="EP62">
        <v>100</v>
      </c>
      <c r="EQ62">
        <v>2.935</v>
      </c>
      <c r="ER62">
        <v>-0.0261</v>
      </c>
      <c r="ES62">
        <v>2.93495238095244</v>
      </c>
      <c r="ET62">
        <v>0</v>
      </c>
      <c r="EU62">
        <v>0</v>
      </c>
      <c r="EV62">
        <v>0</v>
      </c>
      <c r="EW62">
        <v>-0.0261150999999999</v>
      </c>
      <c r="EX62">
        <v>0</v>
      </c>
      <c r="EY62">
        <v>0</v>
      </c>
      <c r="EZ62">
        <v>0</v>
      </c>
      <c r="FA62">
        <v>-1</v>
      </c>
      <c r="FB62">
        <v>-1</v>
      </c>
      <c r="FC62">
        <v>-1</v>
      </c>
      <c r="FD62">
        <v>-1</v>
      </c>
      <c r="FE62">
        <v>13.3</v>
      </c>
      <c r="FF62">
        <v>13.1</v>
      </c>
      <c r="FG62">
        <v>2</v>
      </c>
      <c r="FH62">
        <v>634.336</v>
      </c>
      <c r="FI62">
        <v>386.948</v>
      </c>
      <c r="FJ62">
        <v>32.9501</v>
      </c>
      <c r="FK62">
        <v>25.1968</v>
      </c>
      <c r="FL62">
        <v>30.0005</v>
      </c>
      <c r="FM62">
        <v>25.2571</v>
      </c>
      <c r="FN62">
        <v>25.293</v>
      </c>
      <c r="FO62">
        <v>20.7408</v>
      </c>
      <c r="FP62">
        <v>0</v>
      </c>
      <c r="FQ62">
        <v>52.1079</v>
      </c>
      <c r="FR62">
        <v>33.07</v>
      </c>
      <c r="FS62">
        <v>420</v>
      </c>
      <c r="FT62">
        <v>20.001</v>
      </c>
      <c r="FU62">
        <v>101.464</v>
      </c>
      <c r="FV62">
        <v>102.295</v>
      </c>
    </row>
    <row r="63" spans="1:178">
      <c r="A63">
        <v>47</v>
      </c>
      <c r="B63">
        <v>1620339932.1</v>
      </c>
      <c r="C63">
        <v>690.099999904633</v>
      </c>
      <c r="D63" t="s">
        <v>394</v>
      </c>
      <c r="E63" t="s">
        <v>395</v>
      </c>
      <c r="H63">
        <v>1620339931.1</v>
      </c>
      <c r="I63">
        <f>CE63*AG63*(CA63-CB63)/(100*BT63*(1000-AG63*CA63))</f>
        <v>0</v>
      </c>
      <c r="J63">
        <f>CE63*AG63*(BZ63-BY63*(1000-AG63*CB63)/(1000-AG63*CA63))/(100*BT63)</f>
        <v>0</v>
      </c>
      <c r="K63">
        <f>BY63 - IF(AG63&gt;1, J63*BT63*100.0/(AI63*CM63), 0)</f>
        <v>0</v>
      </c>
      <c r="L63">
        <f>((R63-I63/2)*K63-J63)/(R63+I63/2)</f>
        <v>0</v>
      </c>
      <c r="M63">
        <f>L63*(CF63+CG63)/1000.0</f>
        <v>0</v>
      </c>
      <c r="N63">
        <f>(BY63 - IF(AG63&gt;1, J63*BT63*100.0/(AI63*CM63), 0))*(CF63+CG63)/1000.0</f>
        <v>0</v>
      </c>
      <c r="O63">
        <f>2.0/((1/Q63-1/P63)+SIGN(Q63)*SQRT((1/Q63-1/P63)*(1/Q63-1/P63) + 4*BU63/((BU63+1)*(BU63+1))*(2*1/Q63*1/P63-1/P63*1/P63)))</f>
        <v>0</v>
      </c>
      <c r="P63">
        <f>IF(LEFT(BV63,1)&lt;&gt;"0",IF(LEFT(BV63,1)="1",3.0,BW63),$D$5+$E$5*(CM63*CF63/($K$5*1000))+$F$5*(CM63*CF63/($K$5*1000))*MAX(MIN(BT63,$J$5),$I$5)*MAX(MIN(BT63,$J$5),$I$5)+$G$5*MAX(MIN(BT63,$J$5),$I$5)*(CM63*CF63/($K$5*1000))+$H$5*(CM63*CF63/($K$5*1000))*(CM63*CF63/($K$5*1000)))</f>
        <v>0</v>
      </c>
      <c r="Q63">
        <f>I63*(1000-(1000*0.61365*exp(17.502*U63/(240.97+U63))/(CF63+CG63)+CA63)/2)/(1000*0.61365*exp(17.502*U63/(240.97+U63))/(CF63+CG63)-CA63)</f>
        <v>0</v>
      </c>
      <c r="R63">
        <f>1/((BU63+1)/(O63/1.6)+1/(P63/1.37)) + BU63/((BU63+1)/(O63/1.6) + BU63/(P63/1.37))</f>
        <v>0</v>
      </c>
      <c r="S63">
        <f>(BQ63*BS63)</f>
        <v>0</v>
      </c>
      <c r="T63">
        <f>(CH63+(S63+2*0.95*5.67E-8*(((CH63+$B$7)+273)^4-(CH63+273)^4)-44100*I63)/(1.84*29.3*P63+8*0.95*5.67E-8*(CH63+273)^3))</f>
        <v>0</v>
      </c>
      <c r="U63">
        <f>($C$7*CI63+$D$7*CJ63+$E$7*T63)</f>
        <v>0</v>
      </c>
      <c r="V63">
        <f>0.61365*exp(17.502*U63/(240.97+U63))</f>
        <v>0</v>
      </c>
      <c r="W63">
        <f>(X63/Y63*100)</f>
        <v>0</v>
      </c>
      <c r="X63">
        <f>CA63*(CF63+CG63)/1000</f>
        <v>0</v>
      </c>
      <c r="Y63">
        <f>0.61365*exp(17.502*CH63/(240.97+CH63))</f>
        <v>0</v>
      </c>
      <c r="Z63">
        <f>(V63-CA63*(CF63+CG63)/1000)</f>
        <v>0</v>
      </c>
      <c r="AA63">
        <f>(-I63*44100)</f>
        <v>0</v>
      </c>
      <c r="AB63">
        <f>2*29.3*P63*0.92*(CH63-U63)</f>
        <v>0</v>
      </c>
      <c r="AC63">
        <f>2*0.95*5.67E-8*(((CH63+$B$7)+273)^4-(U63+273)^4)</f>
        <v>0</v>
      </c>
      <c r="AD63">
        <f>S63+AC63+AA63+AB63</f>
        <v>0</v>
      </c>
      <c r="AE63">
        <v>0</v>
      </c>
      <c r="AF63">
        <v>0</v>
      </c>
      <c r="AG63">
        <f>IF(AE63*$H$13&gt;=AI63,1.0,(AI63/(AI63-AE63*$H$13)))</f>
        <v>0</v>
      </c>
      <c r="AH63">
        <f>(AG63-1)*100</f>
        <v>0</v>
      </c>
      <c r="AI63">
        <f>MAX(0,($B$13+$C$13*CM63)/(1+$D$13*CM63)*CF63/(CH63+273)*$E$13)</f>
        <v>0</v>
      </c>
      <c r="AJ63" t="s">
        <v>297</v>
      </c>
      <c r="AK63">
        <v>0</v>
      </c>
      <c r="AL63">
        <v>0</v>
      </c>
      <c r="AM63">
        <f>AL63-AK63</f>
        <v>0</v>
      </c>
      <c r="AN63">
        <f>AM63/AL63</f>
        <v>0</v>
      </c>
      <c r="AO63">
        <v>0</v>
      </c>
      <c r="AP63" t="s">
        <v>297</v>
      </c>
      <c r="AQ63">
        <v>0</v>
      </c>
      <c r="AR63">
        <v>0</v>
      </c>
      <c r="AS63">
        <f>1-AQ63/AR63</f>
        <v>0</v>
      </c>
      <c r="AT63">
        <v>0.5</v>
      </c>
      <c r="AU63">
        <f>BQ63</f>
        <v>0</v>
      </c>
      <c r="AV63">
        <f>J63</f>
        <v>0</v>
      </c>
      <c r="AW63">
        <f>AS63*AT63*AU63</f>
        <v>0</v>
      </c>
      <c r="AX63">
        <f>BC63/AR63</f>
        <v>0</v>
      </c>
      <c r="AY63">
        <f>(AV63-AO63)/AU63</f>
        <v>0</v>
      </c>
      <c r="AZ63">
        <f>(AL63-AR63)/AR63</f>
        <v>0</v>
      </c>
      <c r="BA63" t="s">
        <v>297</v>
      </c>
      <c r="BB63">
        <v>0</v>
      </c>
      <c r="BC63">
        <f>AR63-BB63</f>
        <v>0</v>
      </c>
      <c r="BD63">
        <f>(AR63-AQ63)/(AR63-BB63)</f>
        <v>0</v>
      </c>
      <c r="BE63">
        <f>(AL63-AR63)/(AL63-BB63)</f>
        <v>0</v>
      </c>
      <c r="BF63">
        <f>(AR63-AQ63)/(AR63-AK63)</f>
        <v>0</v>
      </c>
      <c r="BG63">
        <f>(AL63-AR63)/(AL63-AK63)</f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f>$B$11*CN63+$C$11*CO63+$F$11*CP63*(1-CS63)</f>
        <v>0</v>
      </c>
      <c r="BQ63">
        <f>BP63*BR63</f>
        <v>0</v>
      </c>
      <c r="BR63">
        <f>($B$11*$D$9+$C$11*$D$9+$F$11*((DC63+CU63)/MAX(DC63+CU63+DD63, 0.1)*$I$9+DD63/MAX(DC63+CU63+DD63, 0.1)*$J$9))/($B$11+$C$11+$F$11)</f>
        <v>0</v>
      </c>
      <c r="BS63">
        <f>($B$11*$K$9+$C$11*$K$9+$F$11*((DC63+CU63)/MAX(DC63+CU63+DD63, 0.1)*$P$9+DD63/MAX(DC63+CU63+DD63, 0.1)*$Q$9))/($B$11+$C$11+$F$11)</f>
        <v>0</v>
      </c>
      <c r="BT63">
        <v>6</v>
      </c>
      <c r="BU63">
        <v>0.5</v>
      </c>
      <c r="BV63" t="s">
        <v>298</v>
      </c>
      <c r="BW63">
        <v>2</v>
      </c>
      <c r="BX63">
        <v>1620339931.1</v>
      </c>
      <c r="BY63">
        <v>405.318666666667</v>
      </c>
      <c r="BZ63">
        <v>419.895</v>
      </c>
      <c r="CA63">
        <v>20.2896</v>
      </c>
      <c r="CB63">
        <v>18.5001</v>
      </c>
      <c r="CC63">
        <v>402.383666666667</v>
      </c>
      <c r="CD63">
        <v>20.3157</v>
      </c>
      <c r="CE63">
        <v>600.087</v>
      </c>
      <c r="CF63">
        <v>100.250666666667</v>
      </c>
      <c r="CG63">
        <v>0.0994964666666667</v>
      </c>
      <c r="CH63">
        <v>27.9985</v>
      </c>
      <c r="CI63">
        <v>26.7265333333333</v>
      </c>
      <c r="CJ63">
        <v>999.9</v>
      </c>
      <c r="CK63">
        <v>0</v>
      </c>
      <c r="CL63">
        <v>0</v>
      </c>
      <c r="CM63">
        <v>10011.26</v>
      </c>
      <c r="CN63">
        <v>0</v>
      </c>
      <c r="CO63">
        <v>0.221023</v>
      </c>
      <c r="CP63">
        <v>882.904333333333</v>
      </c>
      <c r="CQ63">
        <v>0.954985</v>
      </c>
      <c r="CR63">
        <v>0.0450153</v>
      </c>
      <c r="CS63">
        <v>0</v>
      </c>
      <c r="CT63">
        <v>1095.64333333333</v>
      </c>
      <c r="CU63">
        <v>4.99999</v>
      </c>
      <c r="CV63">
        <v>9676.19333333333</v>
      </c>
      <c r="CW63">
        <v>7632.27333333333</v>
      </c>
      <c r="CX63">
        <v>39</v>
      </c>
      <c r="CY63">
        <v>41.75</v>
      </c>
      <c r="CZ63">
        <v>40.458</v>
      </c>
      <c r="DA63">
        <v>41.437</v>
      </c>
      <c r="DB63">
        <v>41.687</v>
      </c>
      <c r="DC63">
        <v>838.39</v>
      </c>
      <c r="DD63">
        <v>39.52</v>
      </c>
      <c r="DE63">
        <v>0</v>
      </c>
      <c r="DF63">
        <v>1620339933.1</v>
      </c>
      <c r="DG63">
        <v>0</v>
      </c>
      <c r="DH63">
        <v>1096.02461538462</v>
      </c>
      <c r="DI63">
        <v>-4.30564102504832</v>
      </c>
      <c r="DJ63">
        <v>-28.7329913737423</v>
      </c>
      <c r="DK63">
        <v>9681.11307692308</v>
      </c>
      <c r="DL63">
        <v>15</v>
      </c>
      <c r="DM63">
        <v>1620339131</v>
      </c>
      <c r="DN63" t="s">
        <v>299</v>
      </c>
      <c r="DO63">
        <v>1620339116.5</v>
      </c>
      <c r="DP63">
        <v>1620339131</v>
      </c>
      <c r="DQ63">
        <v>60</v>
      </c>
      <c r="DR63">
        <v>0.345</v>
      </c>
      <c r="DS63">
        <v>-0.025</v>
      </c>
      <c r="DT63">
        <v>2.935</v>
      </c>
      <c r="DU63">
        <v>-0.026</v>
      </c>
      <c r="DV63">
        <v>420</v>
      </c>
      <c r="DW63">
        <v>1</v>
      </c>
      <c r="DX63">
        <v>0.12</v>
      </c>
      <c r="DY63">
        <v>0.02</v>
      </c>
      <c r="DZ63">
        <v>-14.7124025</v>
      </c>
      <c r="EA63">
        <v>1.11076435272049</v>
      </c>
      <c r="EB63">
        <v>0.11120007079022</v>
      </c>
      <c r="EC63">
        <v>0</v>
      </c>
      <c r="ED63">
        <v>1096.31142857143</v>
      </c>
      <c r="EE63">
        <v>-4.44293294958444</v>
      </c>
      <c r="EF63">
        <v>0.497973853915712</v>
      </c>
      <c r="EG63">
        <v>1</v>
      </c>
      <c r="EH63">
        <v>1.80088125</v>
      </c>
      <c r="EI63">
        <v>-0.0627375984990657</v>
      </c>
      <c r="EJ63">
        <v>0.00887000174394007</v>
      </c>
      <c r="EK63">
        <v>1</v>
      </c>
      <c r="EL63">
        <v>2</v>
      </c>
      <c r="EM63">
        <v>3</v>
      </c>
      <c r="EN63" t="s">
        <v>305</v>
      </c>
      <c r="EO63">
        <v>100</v>
      </c>
      <c r="EP63">
        <v>100</v>
      </c>
      <c r="EQ63">
        <v>2.935</v>
      </c>
      <c r="ER63">
        <v>-0.0261</v>
      </c>
      <c r="ES63">
        <v>2.93495238095244</v>
      </c>
      <c r="ET63">
        <v>0</v>
      </c>
      <c r="EU63">
        <v>0</v>
      </c>
      <c r="EV63">
        <v>0</v>
      </c>
      <c r="EW63">
        <v>-0.0261150999999999</v>
      </c>
      <c r="EX63">
        <v>0</v>
      </c>
      <c r="EY63">
        <v>0</v>
      </c>
      <c r="EZ63">
        <v>0</v>
      </c>
      <c r="FA63">
        <v>-1</v>
      </c>
      <c r="FB63">
        <v>-1</v>
      </c>
      <c r="FC63">
        <v>-1</v>
      </c>
      <c r="FD63">
        <v>-1</v>
      </c>
      <c r="FE63">
        <v>13.6</v>
      </c>
      <c r="FF63">
        <v>13.4</v>
      </c>
      <c r="FG63">
        <v>2</v>
      </c>
      <c r="FH63">
        <v>634.724</v>
      </c>
      <c r="FI63">
        <v>387.863</v>
      </c>
      <c r="FJ63">
        <v>33.4523</v>
      </c>
      <c r="FK63">
        <v>25.2146</v>
      </c>
      <c r="FL63">
        <v>30.0004</v>
      </c>
      <c r="FM63">
        <v>25.2645</v>
      </c>
      <c r="FN63">
        <v>25.2989</v>
      </c>
      <c r="FO63">
        <v>20.753</v>
      </c>
      <c r="FP63">
        <v>0</v>
      </c>
      <c r="FQ63">
        <v>54.6971</v>
      </c>
      <c r="FR63">
        <v>33.54</v>
      </c>
      <c r="FS63">
        <v>420</v>
      </c>
      <c r="FT63">
        <v>19.5813</v>
      </c>
      <c r="FU63">
        <v>101.463</v>
      </c>
      <c r="FV63">
        <v>102.293</v>
      </c>
    </row>
    <row r="64" spans="1:178">
      <c r="A64">
        <v>48</v>
      </c>
      <c r="B64">
        <v>1620339947.1</v>
      </c>
      <c r="C64">
        <v>705.099999904633</v>
      </c>
      <c r="D64" t="s">
        <v>396</v>
      </c>
      <c r="E64" t="s">
        <v>397</v>
      </c>
      <c r="H64">
        <v>1620339946.1</v>
      </c>
      <c r="I64">
        <f>CE64*AG64*(CA64-CB64)/(100*BT64*(1000-AG64*CA64))</f>
        <v>0</v>
      </c>
      <c r="J64">
        <f>CE64*AG64*(BZ64-BY64*(1000-AG64*CB64)/(1000-AG64*CA64))/(100*BT64)</f>
        <v>0</v>
      </c>
      <c r="K64">
        <f>BY64 - IF(AG64&gt;1, J64*BT64*100.0/(AI64*CM64), 0)</f>
        <v>0</v>
      </c>
      <c r="L64">
        <f>((R64-I64/2)*K64-J64)/(R64+I64/2)</f>
        <v>0</v>
      </c>
      <c r="M64">
        <f>L64*(CF64+CG64)/1000.0</f>
        <v>0</v>
      </c>
      <c r="N64">
        <f>(BY64 - IF(AG64&gt;1, J64*BT64*100.0/(AI64*CM64), 0))*(CF64+CG64)/1000.0</f>
        <v>0</v>
      </c>
      <c r="O64">
        <f>2.0/((1/Q64-1/P64)+SIGN(Q64)*SQRT((1/Q64-1/P64)*(1/Q64-1/P64) + 4*BU64/((BU64+1)*(BU64+1))*(2*1/Q64*1/P64-1/P64*1/P64)))</f>
        <v>0</v>
      </c>
      <c r="P64">
        <f>IF(LEFT(BV64,1)&lt;&gt;"0",IF(LEFT(BV64,1)="1",3.0,BW64),$D$5+$E$5*(CM64*CF64/($K$5*1000))+$F$5*(CM64*CF64/($K$5*1000))*MAX(MIN(BT64,$J$5),$I$5)*MAX(MIN(BT64,$J$5),$I$5)+$G$5*MAX(MIN(BT64,$J$5),$I$5)*(CM64*CF64/($K$5*1000))+$H$5*(CM64*CF64/($K$5*1000))*(CM64*CF64/($K$5*1000)))</f>
        <v>0</v>
      </c>
      <c r="Q64">
        <f>I64*(1000-(1000*0.61365*exp(17.502*U64/(240.97+U64))/(CF64+CG64)+CA64)/2)/(1000*0.61365*exp(17.502*U64/(240.97+U64))/(CF64+CG64)-CA64)</f>
        <v>0</v>
      </c>
      <c r="R64">
        <f>1/((BU64+1)/(O64/1.6)+1/(P64/1.37)) + BU64/((BU64+1)/(O64/1.6) + BU64/(P64/1.37))</f>
        <v>0</v>
      </c>
      <c r="S64">
        <f>(BQ64*BS64)</f>
        <v>0</v>
      </c>
      <c r="T64">
        <f>(CH64+(S64+2*0.95*5.67E-8*(((CH64+$B$7)+273)^4-(CH64+273)^4)-44100*I64)/(1.84*29.3*P64+8*0.95*5.67E-8*(CH64+273)^3))</f>
        <v>0</v>
      </c>
      <c r="U64">
        <f>($C$7*CI64+$D$7*CJ64+$E$7*T64)</f>
        <v>0</v>
      </c>
      <c r="V64">
        <f>0.61365*exp(17.502*U64/(240.97+U64))</f>
        <v>0</v>
      </c>
      <c r="W64">
        <f>(X64/Y64*100)</f>
        <v>0</v>
      </c>
      <c r="X64">
        <f>CA64*(CF64+CG64)/1000</f>
        <v>0</v>
      </c>
      <c r="Y64">
        <f>0.61365*exp(17.502*CH64/(240.97+CH64))</f>
        <v>0</v>
      </c>
      <c r="Z64">
        <f>(V64-CA64*(CF64+CG64)/1000)</f>
        <v>0</v>
      </c>
      <c r="AA64">
        <f>(-I64*44100)</f>
        <v>0</v>
      </c>
      <c r="AB64">
        <f>2*29.3*P64*0.92*(CH64-U64)</f>
        <v>0</v>
      </c>
      <c r="AC64">
        <f>2*0.95*5.67E-8*(((CH64+$B$7)+273)^4-(U64+273)^4)</f>
        <v>0</v>
      </c>
      <c r="AD64">
        <f>S64+AC64+AA64+AB64</f>
        <v>0</v>
      </c>
      <c r="AE64">
        <v>0</v>
      </c>
      <c r="AF64">
        <v>0</v>
      </c>
      <c r="AG64">
        <f>IF(AE64*$H$13&gt;=AI64,1.0,(AI64/(AI64-AE64*$H$13)))</f>
        <v>0</v>
      </c>
      <c r="AH64">
        <f>(AG64-1)*100</f>
        <v>0</v>
      </c>
      <c r="AI64">
        <f>MAX(0,($B$13+$C$13*CM64)/(1+$D$13*CM64)*CF64/(CH64+273)*$E$13)</f>
        <v>0</v>
      </c>
      <c r="AJ64" t="s">
        <v>297</v>
      </c>
      <c r="AK64">
        <v>0</v>
      </c>
      <c r="AL64">
        <v>0</v>
      </c>
      <c r="AM64">
        <f>AL64-AK64</f>
        <v>0</v>
      </c>
      <c r="AN64">
        <f>AM64/AL64</f>
        <v>0</v>
      </c>
      <c r="AO64">
        <v>0</v>
      </c>
      <c r="AP64" t="s">
        <v>297</v>
      </c>
      <c r="AQ64">
        <v>0</v>
      </c>
      <c r="AR64">
        <v>0</v>
      </c>
      <c r="AS64">
        <f>1-AQ64/AR64</f>
        <v>0</v>
      </c>
      <c r="AT64">
        <v>0.5</v>
      </c>
      <c r="AU64">
        <f>BQ64</f>
        <v>0</v>
      </c>
      <c r="AV64">
        <f>J64</f>
        <v>0</v>
      </c>
      <c r="AW64">
        <f>AS64*AT64*AU64</f>
        <v>0</v>
      </c>
      <c r="AX64">
        <f>BC64/AR64</f>
        <v>0</v>
      </c>
      <c r="AY64">
        <f>(AV64-AO64)/AU64</f>
        <v>0</v>
      </c>
      <c r="AZ64">
        <f>(AL64-AR64)/AR64</f>
        <v>0</v>
      </c>
      <c r="BA64" t="s">
        <v>297</v>
      </c>
      <c r="BB64">
        <v>0</v>
      </c>
      <c r="BC64">
        <f>AR64-BB64</f>
        <v>0</v>
      </c>
      <c r="BD64">
        <f>(AR64-AQ64)/(AR64-BB64)</f>
        <v>0</v>
      </c>
      <c r="BE64">
        <f>(AL64-AR64)/(AL64-BB64)</f>
        <v>0</v>
      </c>
      <c r="BF64">
        <f>(AR64-AQ64)/(AR64-AK64)</f>
        <v>0</v>
      </c>
      <c r="BG64">
        <f>(AL64-AR64)/(AL64-AK64)</f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f>$B$11*CN64+$C$11*CO64+$F$11*CP64*(1-CS64)</f>
        <v>0</v>
      </c>
      <c r="BQ64">
        <f>BP64*BR64</f>
        <v>0</v>
      </c>
      <c r="BR64">
        <f>($B$11*$D$9+$C$11*$D$9+$F$11*((DC64+CU64)/MAX(DC64+CU64+DD64, 0.1)*$I$9+DD64/MAX(DC64+CU64+DD64, 0.1)*$J$9))/($B$11+$C$11+$F$11)</f>
        <v>0</v>
      </c>
      <c r="BS64">
        <f>($B$11*$K$9+$C$11*$K$9+$F$11*((DC64+CU64)/MAX(DC64+CU64+DD64, 0.1)*$P$9+DD64/MAX(DC64+CU64+DD64, 0.1)*$Q$9))/($B$11+$C$11+$F$11)</f>
        <v>0</v>
      </c>
      <c r="BT64">
        <v>6</v>
      </c>
      <c r="BU64">
        <v>0.5</v>
      </c>
      <c r="BV64" t="s">
        <v>298</v>
      </c>
      <c r="BW64">
        <v>2</v>
      </c>
      <c r="BX64">
        <v>1620339946.1</v>
      </c>
      <c r="BY64">
        <v>405.474</v>
      </c>
      <c r="BZ64">
        <v>419.906333333333</v>
      </c>
      <c r="CA64">
        <v>20.8918333333333</v>
      </c>
      <c r="CB64">
        <v>19.0845333333333</v>
      </c>
      <c r="CC64">
        <v>402.539</v>
      </c>
      <c r="CD64">
        <v>20.9179333333333</v>
      </c>
      <c r="CE64">
        <v>599.961666666667</v>
      </c>
      <c r="CF64">
        <v>100.251333333333</v>
      </c>
      <c r="CG64">
        <v>0.100269</v>
      </c>
      <c r="CH64">
        <v>28.3221</v>
      </c>
      <c r="CI64">
        <v>27.0428</v>
      </c>
      <c r="CJ64">
        <v>999.9</v>
      </c>
      <c r="CK64">
        <v>0</v>
      </c>
      <c r="CL64">
        <v>0</v>
      </c>
      <c r="CM64">
        <v>10005.6333333333</v>
      </c>
      <c r="CN64">
        <v>0</v>
      </c>
      <c r="CO64">
        <v>0.221023</v>
      </c>
      <c r="CP64">
        <v>882.887</v>
      </c>
      <c r="CQ64">
        <v>0.954985</v>
      </c>
      <c r="CR64">
        <v>0.0450153</v>
      </c>
      <c r="CS64">
        <v>0</v>
      </c>
      <c r="CT64">
        <v>1094.67666666667</v>
      </c>
      <c r="CU64">
        <v>4.99999</v>
      </c>
      <c r="CV64">
        <v>9670.35333333333</v>
      </c>
      <c r="CW64">
        <v>7632.12333333333</v>
      </c>
      <c r="CX64">
        <v>39.062</v>
      </c>
      <c r="CY64">
        <v>41.812</v>
      </c>
      <c r="CZ64">
        <v>40.5</v>
      </c>
      <c r="DA64">
        <v>41.437</v>
      </c>
      <c r="DB64">
        <v>41.75</v>
      </c>
      <c r="DC64">
        <v>838.37</v>
      </c>
      <c r="DD64">
        <v>39.52</v>
      </c>
      <c r="DE64">
        <v>0</v>
      </c>
      <c r="DF64">
        <v>1620339948.1</v>
      </c>
      <c r="DG64">
        <v>0</v>
      </c>
      <c r="DH64">
        <v>1095.0532</v>
      </c>
      <c r="DI64">
        <v>-3.54076923749662</v>
      </c>
      <c r="DJ64">
        <v>-25.0830769622784</v>
      </c>
      <c r="DK64">
        <v>9674.0684</v>
      </c>
      <c r="DL64">
        <v>15</v>
      </c>
      <c r="DM64">
        <v>1620339131</v>
      </c>
      <c r="DN64" t="s">
        <v>299</v>
      </c>
      <c r="DO64">
        <v>1620339116.5</v>
      </c>
      <c r="DP64">
        <v>1620339131</v>
      </c>
      <c r="DQ64">
        <v>60</v>
      </c>
      <c r="DR64">
        <v>0.345</v>
      </c>
      <c r="DS64">
        <v>-0.025</v>
      </c>
      <c r="DT64">
        <v>2.935</v>
      </c>
      <c r="DU64">
        <v>-0.026</v>
      </c>
      <c r="DV64">
        <v>420</v>
      </c>
      <c r="DW64">
        <v>1</v>
      </c>
      <c r="DX64">
        <v>0.12</v>
      </c>
      <c r="DY64">
        <v>0.02</v>
      </c>
      <c r="DZ64">
        <v>-14.5272975</v>
      </c>
      <c r="EA64">
        <v>0.355480300187595</v>
      </c>
      <c r="EB64">
        <v>0.0379184617798506</v>
      </c>
      <c r="EC64">
        <v>1</v>
      </c>
      <c r="ED64">
        <v>1095.25771428571</v>
      </c>
      <c r="EE64">
        <v>-3.64912955938526</v>
      </c>
      <c r="EF64">
        <v>0.427311099212528</v>
      </c>
      <c r="EG64">
        <v>1</v>
      </c>
      <c r="EH64">
        <v>1.79572875</v>
      </c>
      <c r="EI64">
        <v>0.0425821013133145</v>
      </c>
      <c r="EJ64">
        <v>0.0052076516720591</v>
      </c>
      <c r="EK64">
        <v>1</v>
      </c>
      <c r="EL64">
        <v>3</v>
      </c>
      <c r="EM64">
        <v>3</v>
      </c>
      <c r="EN64" t="s">
        <v>300</v>
      </c>
      <c r="EO64">
        <v>100</v>
      </c>
      <c r="EP64">
        <v>100</v>
      </c>
      <c r="EQ64">
        <v>2.935</v>
      </c>
      <c r="ER64">
        <v>-0.0261</v>
      </c>
      <c r="ES64">
        <v>2.93495238095244</v>
      </c>
      <c r="ET64">
        <v>0</v>
      </c>
      <c r="EU64">
        <v>0</v>
      </c>
      <c r="EV64">
        <v>0</v>
      </c>
      <c r="EW64">
        <v>-0.0261150999999999</v>
      </c>
      <c r="EX64">
        <v>0</v>
      </c>
      <c r="EY64">
        <v>0</v>
      </c>
      <c r="EZ64">
        <v>0</v>
      </c>
      <c r="FA64">
        <v>-1</v>
      </c>
      <c r="FB64">
        <v>-1</v>
      </c>
      <c r="FC64">
        <v>-1</v>
      </c>
      <c r="FD64">
        <v>-1</v>
      </c>
      <c r="FE64">
        <v>13.8</v>
      </c>
      <c r="FF64">
        <v>13.6</v>
      </c>
      <c r="FG64">
        <v>2</v>
      </c>
      <c r="FH64">
        <v>634.76</v>
      </c>
      <c r="FI64">
        <v>388.703</v>
      </c>
      <c r="FJ64">
        <v>33.9447</v>
      </c>
      <c r="FK64">
        <v>25.2334</v>
      </c>
      <c r="FL64">
        <v>30.0007</v>
      </c>
      <c r="FM64">
        <v>25.2725</v>
      </c>
      <c r="FN64">
        <v>25.3057</v>
      </c>
      <c r="FO64">
        <v>20.7627</v>
      </c>
      <c r="FP64">
        <v>0</v>
      </c>
      <c r="FQ64">
        <v>56.9385</v>
      </c>
      <c r="FR64">
        <v>34.01</v>
      </c>
      <c r="FS64">
        <v>420</v>
      </c>
      <c r="FT64">
        <v>19.2466</v>
      </c>
      <c r="FU64">
        <v>101.462</v>
      </c>
      <c r="FV64">
        <v>102.288</v>
      </c>
    </row>
    <row r="65" spans="1:178">
      <c r="A65">
        <v>49</v>
      </c>
      <c r="B65">
        <v>1620339962.1</v>
      </c>
      <c r="C65">
        <v>720.099999904633</v>
      </c>
      <c r="D65" t="s">
        <v>398</v>
      </c>
      <c r="E65" t="s">
        <v>399</v>
      </c>
      <c r="H65">
        <v>1620339961.1</v>
      </c>
      <c r="I65">
        <f>CE65*AG65*(CA65-CB65)/(100*BT65*(1000-AG65*CA65))</f>
        <v>0</v>
      </c>
      <c r="J65">
        <f>CE65*AG65*(BZ65-BY65*(1000-AG65*CB65)/(1000-AG65*CA65))/(100*BT65)</f>
        <v>0</v>
      </c>
      <c r="K65">
        <f>BY65 - IF(AG65&gt;1, J65*BT65*100.0/(AI65*CM65), 0)</f>
        <v>0</v>
      </c>
      <c r="L65">
        <f>((R65-I65/2)*K65-J65)/(R65+I65/2)</f>
        <v>0</v>
      </c>
      <c r="M65">
        <f>L65*(CF65+CG65)/1000.0</f>
        <v>0</v>
      </c>
      <c r="N65">
        <f>(BY65 - IF(AG65&gt;1, J65*BT65*100.0/(AI65*CM65), 0))*(CF65+CG65)/1000.0</f>
        <v>0</v>
      </c>
      <c r="O65">
        <f>2.0/((1/Q65-1/P65)+SIGN(Q65)*SQRT((1/Q65-1/P65)*(1/Q65-1/P65) + 4*BU65/((BU65+1)*(BU65+1))*(2*1/Q65*1/P65-1/P65*1/P65)))</f>
        <v>0</v>
      </c>
      <c r="P65">
        <f>IF(LEFT(BV65,1)&lt;&gt;"0",IF(LEFT(BV65,1)="1",3.0,BW65),$D$5+$E$5*(CM65*CF65/($K$5*1000))+$F$5*(CM65*CF65/($K$5*1000))*MAX(MIN(BT65,$J$5),$I$5)*MAX(MIN(BT65,$J$5),$I$5)+$G$5*MAX(MIN(BT65,$J$5),$I$5)*(CM65*CF65/($K$5*1000))+$H$5*(CM65*CF65/($K$5*1000))*(CM65*CF65/($K$5*1000)))</f>
        <v>0</v>
      </c>
      <c r="Q65">
        <f>I65*(1000-(1000*0.61365*exp(17.502*U65/(240.97+U65))/(CF65+CG65)+CA65)/2)/(1000*0.61365*exp(17.502*U65/(240.97+U65))/(CF65+CG65)-CA65)</f>
        <v>0</v>
      </c>
      <c r="R65">
        <f>1/((BU65+1)/(O65/1.6)+1/(P65/1.37)) + BU65/((BU65+1)/(O65/1.6) + BU65/(P65/1.37))</f>
        <v>0</v>
      </c>
      <c r="S65">
        <f>(BQ65*BS65)</f>
        <v>0</v>
      </c>
      <c r="T65">
        <f>(CH65+(S65+2*0.95*5.67E-8*(((CH65+$B$7)+273)^4-(CH65+273)^4)-44100*I65)/(1.84*29.3*P65+8*0.95*5.67E-8*(CH65+273)^3))</f>
        <v>0</v>
      </c>
      <c r="U65">
        <f>($C$7*CI65+$D$7*CJ65+$E$7*T65)</f>
        <v>0</v>
      </c>
      <c r="V65">
        <f>0.61365*exp(17.502*U65/(240.97+U65))</f>
        <v>0</v>
      </c>
      <c r="W65">
        <f>(X65/Y65*100)</f>
        <v>0</v>
      </c>
      <c r="X65">
        <f>CA65*(CF65+CG65)/1000</f>
        <v>0</v>
      </c>
      <c r="Y65">
        <f>0.61365*exp(17.502*CH65/(240.97+CH65))</f>
        <v>0</v>
      </c>
      <c r="Z65">
        <f>(V65-CA65*(CF65+CG65)/1000)</f>
        <v>0</v>
      </c>
      <c r="AA65">
        <f>(-I65*44100)</f>
        <v>0</v>
      </c>
      <c r="AB65">
        <f>2*29.3*P65*0.92*(CH65-U65)</f>
        <v>0</v>
      </c>
      <c r="AC65">
        <f>2*0.95*5.67E-8*(((CH65+$B$7)+273)^4-(U65+273)^4)</f>
        <v>0</v>
      </c>
      <c r="AD65">
        <f>S65+AC65+AA65+AB65</f>
        <v>0</v>
      </c>
      <c r="AE65">
        <v>0</v>
      </c>
      <c r="AF65">
        <v>0</v>
      </c>
      <c r="AG65">
        <f>IF(AE65*$H$13&gt;=AI65,1.0,(AI65/(AI65-AE65*$H$13)))</f>
        <v>0</v>
      </c>
      <c r="AH65">
        <f>(AG65-1)*100</f>
        <v>0</v>
      </c>
      <c r="AI65">
        <f>MAX(0,($B$13+$C$13*CM65)/(1+$D$13*CM65)*CF65/(CH65+273)*$E$13)</f>
        <v>0</v>
      </c>
      <c r="AJ65" t="s">
        <v>297</v>
      </c>
      <c r="AK65">
        <v>0</v>
      </c>
      <c r="AL65">
        <v>0</v>
      </c>
      <c r="AM65">
        <f>AL65-AK65</f>
        <v>0</v>
      </c>
      <c r="AN65">
        <f>AM65/AL65</f>
        <v>0</v>
      </c>
      <c r="AO65">
        <v>0</v>
      </c>
      <c r="AP65" t="s">
        <v>297</v>
      </c>
      <c r="AQ65">
        <v>0</v>
      </c>
      <c r="AR65">
        <v>0</v>
      </c>
      <c r="AS65">
        <f>1-AQ65/AR65</f>
        <v>0</v>
      </c>
      <c r="AT65">
        <v>0.5</v>
      </c>
      <c r="AU65">
        <f>BQ65</f>
        <v>0</v>
      </c>
      <c r="AV65">
        <f>J65</f>
        <v>0</v>
      </c>
      <c r="AW65">
        <f>AS65*AT65*AU65</f>
        <v>0</v>
      </c>
      <c r="AX65">
        <f>BC65/AR65</f>
        <v>0</v>
      </c>
      <c r="AY65">
        <f>(AV65-AO65)/AU65</f>
        <v>0</v>
      </c>
      <c r="AZ65">
        <f>(AL65-AR65)/AR65</f>
        <v>0</v>
      </c>
      <c r="BA65" t="s">
        <v>297</v>
      </c>
      <c r="BB65">
        <v>0</v>
      </c>
      <c r="BC65">
        <f>AR65-BB65</f>
        <v>0</v>
      </c>
      <c r="BD65">
        <f>(AR65-AQ65)/(AR65-BB65)</f>
        <v>0</v>
      </c>
      <c r="BE65">
        <f>(AL65-AR65)/(AL65-BB65)</f>
        <v>0</v>
      </c>
      <c r="BF65">
        <f>(AR65-AQ65)/(AR65-AK65)</f>
        <v>0</v>
      </c>
      <c r="BG65">
        <f>(AL65-AR65)/(AL65-AK65)</f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f>$B$11*CN65+$C$11*CO65+$F$11*CP65*(1-CS65)</f>
        <v>0</v>
      </c>
      <c r="BQ65">
        <f>BP65*BR65</f>
        <v>0</v>
      </c>
      <c r="BR65">
        <f>($B$11*$D$9+$C$11*$D$9+$F$11*((DC65+CU65)/MAX(DC65+CU65+DD65, 0.1)*$I$9+DD65/MAX(DC65+CU65+DD65, 0.1)*$J$9))/($B$11+$C$11+$F$11)</f>
        <v>0</v>
      </c>
      <c r="BS65">
        <f>($B$11*$K$9+$C$11*$K$9+$F$11*((DC65+CU65)/MAX(DC65+CU65+DD65, 0.1)*$P$9+DD65/MAX(DC65+CU65+DD65, 0.1)*$Q$9))/($B$11+$C$11+$F$11)</f>
        <v>0</v>
      </c>
      <c r="BT65">
        <v>6</v>
      </c>
      <c r="BU65">
        <v>0.5</v>
      </c>
      <c r="BV65" t="s">
        <v>298</v>
      </c>
      <c r="BW65">
        <v>2</v>
      </c>
      <c r="BX65">
        <v>1620339961.1</v>
      </c>
      <c r="BY65">
        <v>405.63</v>
      </c>
      <c r="BZ65">
        <v>419.937333333333</v>
      </c>
      <c r="CA65">
        <v>21.4509</v>
      </c>
      <c r="CB65">
        <v>19.6611666666667</v>
      </c>
      <c r="CC65">
        <v>402.695</v>
      </c>
      <c r="CD65">
        <v>21.4770333333333</v>
      </c>
      <c r="CE65">
        <v>600.043333333333</v>
      </c>
      <c r="CF65">
        <v>100.25</v>
      </c>
      <c r="CG65">
        <v>0.0995773333333333</v>
      </c>
      <c r="CH65">
        <v>28.6512</v>
      </c>
      <c r="CI65">
        <v>27.3506333333333</v>
      </c>
      <c r="CJ65">
        <v>999.9</v>
      </c>
      <c r="CK65">
        <v>0</v>
      </c>
      <c r="CL65">
        <v>0</v>
      </c>
      <c r="CM65">
        <v>10004.36</v>
      </c>
      <c r="CN65">
        <v>0</v>
      </c>
      <c r="CO65">
        <v>0.221023</v>
      </c>
      <c r="CP65">
        <v>882.954666666667</v>
      </c>
      <c r="CQ65">
        <v>0.954989</v>
      </c>
      <c r="CR65">
        <v>0.0450110666666667</v>
      </c>
      <c r="CS65">
        <v>0</v>
      </c>
      <c r="CT65">
        <v>1094.17666666667</v>
      </c>
      <c r="CU65">
        <v>4.99999</v>
      </c>
      <c r="CV65">
        <v>9667.64</v>
      </c>
      <c r="CW65">
        <v>7632.72666666667</v>
      </c>
      <c r="CX65">
        <v>39.125</v>
      </c>
      <c r="CY65">
        <v>41.875</v>
      </c>
      <c r="CZ65">
        <v>40.562</v>
      </c>
      <c r="DA65">
        <v>41.5</v>
      </c>
      <c r="DB65">
        <v>41.812</v>
      </c>
      <c r="DC65">
        <v>838.436666666667</v>
      </c>
      <c r="DD65">
        <v>39.52</v>
      </c>
      <c r="DE65">
        <v>0</v>
      </c>
      <c r="DF65">
        <v>1620339963.1</v>
      </c>
      <c r="DG65">
        <v>0</v>
      </c>
      <c r="DH65">
        <v>1094.395</v>
      </c>
      <c r="DI65">
        <v>-3.15316239626313</v>
      </c>
      <c r="DJ65">
        <v>-14.2728205248344</v>
      </c>
      <c r="DK65">
        <v>9669.84076923077</v>
      </c>
      <c r="DL65">
        <v>15</v>
      </c>
      <c r="DM65">
        <v>1620339131</v>
      </c>
      <c r="DN65" t="s">
        <v>299</v>
      </c>
      <c r="DO65">
        <v>1620339116.5</v>
      </c>
      <c r="DP65">
        <v>1620339131</v>
      </c>
      <c r="DQ65">
        <v>60</v>
      </c>
      <c r="DR65">
        <v>0.345</v>
      </c>
      <c r="DS65">
        <v>-0.025</v>
      </c>
      <c r="DT65">
        <v>2.935</v>
      </c>
      <c r="DU65">
        <v>-0.026</v>
      </c>
      <c r="DV65">
        <v>420</v>
      </c>
      <c r="DW65">
        <v>1</v>
      </c>
      <c r="DX65">
        <v>0.12</v>
      </c>
      <c r="DY65">
        <v>0.02</v>
      </c>
      <c r="DZ65">
        <v>-14.4030425</v>
      </c>
      <c r="EA65">
        <v>0.474861163227025</v>
      </c>
      <c r="EB65">
        <v>0.0536126145953544</v>
      </c>
      <c r="EC65">
        <v>1</v>
      </c>
      <c r="ED65">
        <v>1094.51942857143</v>
      </c>
      <c r="EE65">
        <v>-2.7149390004813</v>
      </c>
      <c r="EF65">
        <v>0.349472605565606</v>
      </c>
      <c r="EG65">
        <v>1</v>
      </c>
      <c r="EH65">
        <v>1.800686</v>
      </c>
      <c r="EI65">
        <v>-0.0627730581613542</v>
      </c>
      <c r="EJ65">
        <v>0.00897021928383025</v>
      </c>
      <c r="EK65">
        <v>1</v>
      </c>
      <c r="EL65">
        <v>3</v>
      </c>
      <c r="EM65">
        <v>3</v>
      </c>
      <c r="EN65" t="s">
        <v>300</v>
      </c>
      <c r="EO65">
        <v>100</v>
      </c>
      <c r="EP65">
        <v>100</v>
      </c>
      <c r="EQ65">
        <v>2.935</v>
      </c>
      <c r="ER65">
        <v>-0.0262</v>
      </c>
      <c r="ES65">
        <v>2.93495238095244</v>
      </c>
      <c r="ET65">
        <v>0</v>
      </c>
      <c r="EU65">
        <v>0</v>
      </c>
      <c r="EV65">
        <v>0</v>
      </c>
      <c r="EW65">
        <v>-0.0261150999999999</v>
      </c>
      <c r="EX65">
        <v>0</v>
      </c>
      <c r="EY65">
        <v>0</v>
      </c>
      <c r="EZ65">
        <v>0</v>
      </c>
      <c r="FA65">
        <v>-1</v>
      </c>
      <c r="FB65">
        <v>-1</v>
      </c>
      <c r="FC65">
        <v>-1</v>
      </c>
      <c r="FD65">
        <v>-1</v>
      </c>
      <c r="FE65">
        <v>14.1</v>
      </c>
      <c r="FF65">
        <v>13.9</v>
      </c>
      <c r="FG65">
        <v>2</v>
      </c>
      <c r="FH65">
        <v>635.003</v>
      </c>
      <c r="FI65">
        <v>389.212</v>
      </c>
      <c r="FJ65">
        <v>34.4493</v>
      </c>
      <c r="FK65">
        <v>25.2522</v>
      </c>
      <c r="FL65">
        <v>30.0004</v>
      </c>
      <c r="FM65">
        <v>25.282</v>
      </c>
      <c r="FN65">
        <v>25.3137</v>
      </c>
      <c r="FO65">
        <v>20.7692</v>
      </c>
      <c r="FP65">
        <v>5.34959</v>
      </c>
      <c r="FQ65">
        <v>59.5231</v>
      </c>
      <c r="FR65">
        <v>34.55</v>
      </c>
      <c r="FS65">
        <v>420</v>
      </c>
      <c r="FT65">
        <v>19.0661</v>
      </c>
      <c r="FU65">
        <v>101.461</v>
      </c>
      <c r="FV65">
        <v>102.285</v>
      </c>
    </row>
    <row r="66" spans="1:178">
      <c r="A66">
        <v>50</v>
      </c>
      <c r="B66">
        <v>1620339977.1</v>
      </c>
      <c r="C66">
        <v>735.099999904633</v>
      </c>
      <c r="D66" t="s">
        <v>400</v>
      </c>
      <c r="E66" t="s">
        <v>401</v>
      </c>
      <c r="H66">
        <v>1620339976.1</v>
      </c>
      <c r="I66">
        <f>CE66*AG66*(CA66-CB66)/(100*BT66*(1000-AG66*CA66))</f>
        <v>0</v>
      </c>
      <c r="J66">
        <f>CE66*AG66*(BZ66-BY66*(1000-AG66*CB66)/(1000-AG66*CA66))/(100*BT66)</f>
        <v>0</v>
      </c>
      <c r="K66">
        <f>BY66 - IF(AG66&gt;1, J66*BT66*100.0/(AI66*CM66), 0)</f>
        <v>0</v>
      </c>
      <c r="L66">
        <f>((R66-I66/2)*K66-J66)/(R66+I66/2)</f>
        <v>0</v>
      </c>
      <c r="M66">
        <f>L66*(CF66+CG66)/1000.0</f>
        <v>0</v>
      </c>
      <c r="N66">
        <f>(BY66 - IF(AG66&gt;1, J66*BT66*100.0/(AI66*CM66), 0))*(CF66+CG66)/1000.0</f>
        <v>0</v>
      </c>
      <c r="O66">
        <f>2.0/((1/Q66-1/P66)+SIGN(Q66)*SQRT((1/Q66-1/P66)*(1/Q66-1/P66) + 4*BU66/((BU66+1)*(BU66+1))*(2*1/Q66*1/P66-1/P66*1/P66)))</f>
        <v>0</v>
      </c>
      <c r="P66">
        <f>IF(LEFT(BV66,1)&lt;&gt;"0",IF(LEFT(BV66,1)="1",3.0,BW66),$D$5+$E$5*(CM66*CF66/($K$5*1000))+$F$5*(CM66*CF66/($K$5*1000))*MAX(MIN(BT66,$J$5),$I$5)*MAX(MIN(BT66,$J$5),$I$5)+$G$5*MAX(MIN(BT66,$J$5),$I$5)*(CM66*CF66/($K$5*1000))+$H$5*(CM66*CF66/($K$5*1000))*(CM66*CF66/($K$5*1000)))</f>
        <v>0</v>
      </c>
      <c r="Q66">
        <f>I66*(1000-(1000*0.61365*exp(17.502*U66/(240.97+U66))/(CF66+CG66)+CA66)/2)/(1000*0.61365*exp(17.502*U66/(240.97+U66))/(CF66+CG66)-CA66)</f>
        <v>0</v>
      </c>
      <c r="R66">
        <f>1/((BU66+1)/(O66/1.6)+1/(P66/1.37)) + BU66/((BU66+1)/(O66/1.6) + BU66/(P66/1.37))</f>
        <v>0</v>
      </c>
      <c r="S66">
        <f>(BQ66*BS66)</f>
        <v>0</v>
      </c>
      <c r="T66">
        <f>(CH66+(S66+2*0.95*5.67E-8*(((CH66+$B$7)+273)^4-(CH66+273)^4)-44100*I66)/(1.84*29.3*P66+8*0.95*5.67E-8*(CH66+273)^3))</f>
        <v>0</v>
      </c>
      <c r="U66">
        <f>($C$7*CI66+$D$7*CJ66+$E$7*T66)</f>
        <v>0</v>
      </c>
      <c r="V66">
        <f>0.61365*exp(17.502*U66/(240.97+U66))</f>
        <v>0</v>
      </c>
      <c r="W66">
        <f>(X66/Y66*100)</f>
        <v>0</v>
      </c>
      <c r="X66">
        <f>CA66*(CF66+CG66)/1000</f>
        <v>0</v>
      </c>
      <c r="Y66">
        <f>0.61365*exp(17.502*CH66/(240.97+CH66))</f>
        <v>0</v>
      </c>
      <c r="Z66">
        <f>(V66-CA66*(CF66+CG66)/1000)</f>
        <v>0</v>
      </c>
      <c r="AA66">
        <f>(-I66*44100)</f>
        <v>0</v>
      </c>
      <c r="AB66">
        <f>2*29.3*P66*0.92*(CH66-U66)</f>
        <v>0</v>
      </c>
      <c r="AC66">
        <f>2*0.95*5.67E-8*(((CH66+$B$7)+273)^4-(U66+273)^4)</f>
        <v>0</v>
      </c>
      <c r="AD66">
        <f>S66+AC66+AA66+AB66</f>
        <v>0</v>
      </c>
      <c r="AE66">
        <v>0</v>
      </c>
      <c r="AF66">
        <v>0</v>
      </c>
      <c r="AG66">
        <f>IF(AE66*$H$13&gt;=AI66,1.0,(AI66/(AI66-AE66*$H$13)))</f>
        <v>0</v>
      </c>
      <c r="AH66">
        <f>(AG66-1)*100</f>
        <v>0</v>
      </c>
      <c r="AI66">
        <f>MAX(0,($B$13+$C$13*CM66)/(1+$D$13*CM66)*CF66/(CH66+273)*$E$13)</f>
        <v>0</v>
      </c>
      <c r="AJ66" t="s">
        <v>297</v>
      </c>
      <c r="AK66">
        <v>0</v>
      </c>
      <c r="AL66">
        <v>0</v>
      </c>
      <c r="AM66">
        <f>AL66-AK66</f>
        <v>0</v>
      </c>
      <c r="AN66">
        <f>AM66/AL66</f>
        <v>0</v>
      </c>
      <c r="AO66">
        <v>0</v>
      </c>
      <c r="AP66" t="s">
        <v>297</v>
      </c>
      <c r="AQ66">
        <v>0</v>
      </c>
      <c r="AR66">
        <v>0</v>
      </c>
      <c r="AS66">
        <f>1-AQ66/AR66</f>
        <v>0</v>
      </c>
      <c r="AT66">
        <v>0.5</v>
      </c>
      <c r="AU66">
        <f>BQ66</f>
        <v>0</v>
      </c>
      <c r="AV66">
        <f>J66</f>
        <v>0</v>
      </c>
      <c r="AW66">
        <f>AS66*AT66*AU66</f>
        <v>0</v>
      </c>
      <c r="AX66">
        <f>BC66/AR66</f>
        <v>0</v>
      </c>
      <c r="AY66">
        <f>(AV66-AO66)/AU66</f>
        <v>0</v>
      </c>
      <c r="AZ66">
        <f>(AL66-AR66)/AR66</f>
        <v>0</v>
      </c>
      <c r="BA66" t="s">
        <v>297</v>
      </c>
      <c r="BB66">
        <v>0</v>
      </c>
      <c r="BC66">
        <f>AR66-BB66</f>
        <v>0</v>
      </c>
      <c r="BD66">
        <f>(AR66-AQ66)/(AR66-BB66)</f>
        <v>0</v>
      </c>
      <c r="BE66">
        <f>(AL66-AR66)/(AL66-BB66)</f>
        <v>0</v>
      </c>
      <c r="BF66">
        <f>(AR66-AQ66)/(AR66-AK66)</f>
        <v>0</v>
      </c>
      <c r="BG66">
        <f>(AL66-AR66)/(AL66-AK66)</f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f>$B$11*CN66+$C$11*CO66+$F$11*CP66*(1-CS66)</f>
        <v>0</v>
      </c>
      <c r="BQ66">
        <f>BP66*BR66</f>
        <v>0</v>
      </c>
      <c r="BR66">
        <f>($B$11*$D$9+$C$11*$D$9+$F$11*((DC66+CU66)/MAX(DC66+CU66+DD66, 0.1)*$I$9+DD66/MAX(DC66+CU66+DD66, 0.1)*$J$9))/($B$11+$C$11+$F$11)</f>
        <v>0</v>
      </c>
      <c r="BS66">
        <f>($B$11*$K$9+$C$11*$K$9+$F$11*((DC66+CU66)/MAX(DC66+CU66+DD66, 0.1)*$P$9+DD66/MAX(DC66+CU66+DD66, 0.1)*$Q$9))/($B$11+$C$11+$F$11)</f>
        <v>0</v>
      </c>
      <c r="BT66">
        <v>6</v>
      </c>
      <c r="BU66">
        <v>0.5</v>
      </c>
      <c r="BV66" t="s">
        <v>298</v>
      </c>
      <c r="BW66">
        <v>2</v>
      </c>
      <c r="BX66">
        <v>1620339976.1</v>
      </c>
      <c r="BY66">
        <v>405.693</v>
      </c>
      <c r="BZ66">
        <v>419.94</v>
      </c>
      <c r="CA66">
        <v>21.8022333333333</v>
      </c>
      <c r="CB66">
        <v>19.6682</v>
      </c>
      <c r="CC66">
        <v>402.758</v>
      </c>
      <c r="CD66">
        <v>21.8283666666667</v>
      </c>
      <c r="CE66">
        <v>600.060666666667</v>
      </c>
      <c r="CF66">
        <v>100.25</v>
      </c>
      <c r="CG66">
        <v>0.100449333333333</v>
      </c>
      <c r="CH66">
        <v>28.9778666666667</v>
      </c>
      <c r="CI66">
        <v>27.6647333333333</v>
      </c>
      <c r="CJ66">
        <v>999.9</v>
      </c>
      <c r="CK66">
        <v>0</v>
      </c>
      <c r="CL66">
        <v>0</v>
      </c>
      <c r="CM66">
        <v>10002.8833333333</v>
      </c>
      <c r="CN66">
        <v>0</v>
      </c>
      <c r="CO66">
        <v>0.221023</v>
      </c>
      <c r="CP66">
        <v>883.013333333333</v>
      </c>
      <c r="CQ66">
        <v>0.954993</v>
      </c>
      <c r="CR66">
        <v>0.0450068333333333</v>
      </c>
      <c r="CS66">
        <v>0</v>
      </c>
      <c r="CT66">
        <v>1093.83333333333</v>
      </c>
      <c r="CU66">
        <v>4.99999</v>
      </c>
      <c r="CV66">
        <v>9668.26333333333</v>
      </c>
      <c r="CW66">
        <v>7633.24333333333</v>
      </c>
      <c r="CX66">
        <v>39.1456666666667</v>
      </c>
      <c r="CY66">
        <v>41.875</v>
      </c>
      <c r="CZ66">
        <v>40.583</v>
      </c>
      <c r="DA66">
        <v>41.562</v>
      </c>
      <c r="DB66">
        <v>41.875</v>
      </c>
      <c r="DC66">
        <v>838.496666666667</v>
      </c>
      <c r="DD66">
        <v>39.52</v>
      </c>
      <c r="DE66">
        <v>0</v>
      </c>
      <c r="DF66">
        <v>1620339978.1</v>
      </c>
      <c r="DG66">
        <v>0</v>
      </c>
      <c r="DH66">
        <v>1093.9108</v>
      </c>
      <c r="DI66">
        <v>-1.37615384718245</v>
      </c>
      <c r="DJ66">
        <v>-2.39769236209527</v>
      </c>
      <c r="DK66">
        <v>9667.7432</v>
      </c>
      <c r="DL66">
        <v>15</v>
      </c>
      <c r="DM66">
        <v>1620339131</v>
      </c>
      <c r="DN66" t="s">
        <v>299</v>
      </c>
      <c r="DO66">
        <v>1620339116.5</v>
      </c>
      <c r="DP66">
        <v>1620339131</v>
      </c>
      <c r="DQ66">
        <v>60</v>
      </c>
      <c r="DR66">
        <v>0.345</v>
      </c>
      <c r="DS66">
        <v>-0.025</v>
      </c>
      <c r="DT66">
        <v>2.935</v>
      </c>
      <c r="DU66">
        <v>-0.026</v>
      </c>
      <c r="DV66">
        <v>420</v>
      </c>
      <c r="DW66">
        <v>1</v>
      </c>
      <c r="DX66">
        <v>0.12</v>
      </c>
      <c r="DY66">
        <v>0.02</v>
      </c>
      <c r="DZ66">
        <v>-14.299965</v>
      </c>
      <c r="EA66">
        <v>0.320753470919385</v>
      </c>
      <c r="EB66">
        <v>0.040448686937897</v>
      </c>
      <c r="EC66">
        <v>1</v>
      </c>
      <c r="ED66">
        <v>1093.98323529412</v>
      </c>
      <c r="EE66">
        <v>-1.26649930965636</v>
      </c>
      <c r="EF66">
        <v>0.233625147068023</v>
      </c>
      <c r="EG66">
        <v>1</v>
      </c>
      <c r="EH66">
        <v>1.897356</v>
      </c>
      <c r="EI66">
        <v>1.18495069418386</v>
      </c>
      <c r="EJ66">
        <v>0.122783042432577</v>
      </c>
      <c r="EK66">
        <v>0</v>
      </c>
      <c r="EL66">
        <v>2</v>
      </c>
      <c r="EM66">
        <v>3</v>
      </c>
      <c r="EN66" t="s">
        <v>305</v>
      </c>
      <c r="EO66">
        <v>100</v>
      </c>
      <c r="EP66">
        <v>100</v>
      </c>
      <c r="EQ66">
        <v>2.935</v>
      </c>
      <c r="ER66">
        <v>-0.0261</v>
      </c>
      <c r="ES66">
        <v>2.93495238095244</v>
      </c>
      <c r="ET66">
        <v>0</v>
      </c>
      <c r="EU66">
        <v>0</v>
      </c>
      <c r="EV66">
        <v>0</v>
      </c>
      <c r="EW66">
        <v>-0.0261150999999999</v>
      </c>
      <c r="EX66">
        <v>0</v>
      </c>
      <c r="EY66">
        <v>0</v>
      </c>
      <c r="EZ66">
        <v>0</v>
      </c>
      <c r="FA66">
        <v>-1</v>
      </c>
      <c r="FB66">
        <v>-1</v>
      </c>
      <c r="FC66">
        <v>-1</v>
      </c>
      <c r="FD66">
        <v>-1</v>
      </c>
      <c r="FE66">
        <v>14.3</v>
      </c>
      <c r="FF66">
        <v>14.1</v>
      </c>
      <c r="FG66">
        <v>2</v>
      </c>
      <c r="FH66">
        <v>635.085</v>
      </c>
      <c r="FI66">
        <v>389.316</v>
      </c>
      <c r="FJ66">
        <v>34.9552</v>
      </c>
      <c r="FK66">
        <v>25.2732</v>
      </c>
      <c r="FL66">
        <v>30.0006</v>
      </c>
      <c r="FM66">
        <v>25.2906</v>
      </c>
      <c r="FN66">
        <v>25.3186</v>
      </c>
      <c r="FO66">
        <v>20.7741</v>
      </c>
      <c r="FP66">
        <v>12.3462</v>
      </c>
      <c r="FQ66">
        <v>61.9214</v>
      </c>
      <c r="FR66">
        <v>35.02</v>
      </c>
      <c r="FS66">
        <v>420</v>
      </c>
      <c r="FT66">
        <v>19.3901</v>
      </c>
      <c r="FU66">
        <v>101.461</v>
      </c>
      <c r="FV66">
        <v>102.284</v>
      </c>
    </row>
    <row r="67" spans="1:178">
      <c r="A67">
        <v>51</v>
      </c>
      <c r="B67">
        <v>1620339992.1</v>
      </c>
      <c r="C67">
        <v>750.099999904633</v>
      </c>
      <c r="D67" t="s">
        <v>402</v>
      </c>
      <c r="E67" t="s">
        <v>403</v>
      </c>
      <c r="H67">
        <v>1620339991.1</v>
      </c>
      <c r="I67">
        <f>CE67*AG67*(CA67-CB67)/(100*BT67*(1000-AG67*CA67))</f>
        <v>0</v>
      </c>
      <c r="J67">
        <f>CE67*AG67*(BZ67-BY67*(1000-AG67*CB67)/(1000-AG67*CA67))/(100*BT67)</f>
        <v>0</v>
      </c>
      <c r="K67">
        <f>BY67 - IF(AG67&gt;1, J67*BT67*100.0/(AI67*CM67), 0)</f>
        <v>0</v>
      </c>
      <c r="L67">
        <f>((R67-I67/2)*K67-J67)/(R67+I67/2)</f>
        <v>0</v>
      </c>
      <c r="M67">
        <f>L67*(CF67+CG67)/1000.0</f>
        <v>0</v>
      </c>
      <c r="N67">
        <f>(BY67 - IF(AG67&gt;1, J67*BT67*100.0/(AI67*CM67), 0))*(CF67+CG67)/1000.0</f>
        <v>0</v>
      </c>
      <c r="O67">
        <f>2.0/((1/Q67-1/P67)+SIGN(Q67)*SQRT((1/Q67-1/P67)*(1/Q67-1/P67) + 4*BU67/((BU67+1)*(BU67+1))*(2*1/Q67*1/P67-1/P67*1/P67)))</f>
        <v>0</v>
      </c>
      <c r="P67">
        <f>IF(LEFT(BV67,1)&lt;&gt;"0",IF(LEFT(BV67,1)="1",3.0,BW67),$D$5+$E$5*(CM67*CF67/($K$5*1000))+$F$5*(CM67*CF67/($K$5*1000))*MAX(MIN(BT67,$J$5),$I$5)*MAX(MIN(BT67,$J$5),$I$5)+$G$5*MAX(MIN(BT67,$J$5),$I$5)*(CM67*CF67/($K$5*1000))+$H$5*(CM67*CF67/($K$5*1000))*(CM67*CF67/($K$5*1000)))</f>
        <v>0</v>
      </c>
      <c r="Q67">
        <f>I67*(1000-(1000*0.61365*exp(17.502*U67/(240.97+U67))/(CF67+CG67)+CA67)/2)/(1000*0.61365*exp(17.502*U67/(240.97+U67))/(CF67+CG67)-CA67)</f>
        <v>0</v>
      </c>
      <c r="R67">
        <f>1/((BU67+1)/(O67/1.6)+1/(P67/1.37)) + BU67/((BU67+1)/(O67/1.6) + BU67/(P67/1.37))</f>
        <v>0</v>
      </c>
      <c r="S67">
        <f>(BQ67*BS67)</f>
        <v>0</v>
      </c>
      <c r="T67">
        <f>(CH67+(S67+2*0.95*5.67E-8*(((CH67+$B$7)+273)^4-(CH67+273)^4)-44100*I67)/(1.84*29.3*P67+8*0.95*5.67E-8*(CH67+273)^3))</f>
        <v>0</v>
      </c>
      <c r="U67">
        <f>($C$7*CI67+$D$7*CJ67+$E$7*T67)</f>
        <v>0</v>
      </c>
      <c r="V67">
        <f>0.61365*exp(17.502*U67/(240.97+U67))</f>
        <v>0</v>
      </c>
      <c r="W67">
        <f>(X67/Y67*100)</f>
        <v>0</v>
      </c>
      <c r="X67">
        <f>CA67*(CF67+CG67)/1000</f>
        <v>0</v>
      </c>
      <c r="Y67">
        <f>0.61365*exp(17.502*CH67/(240.97+CH67))</f>
        <v>0</v>
      </c>
      <c r="Z67">
        <f>(V67-CA67*(CF67+CG67)/1000)</f>
        <v>0</v>
      </c>
      <c r="AA67">
        <f>(-I67*44100)</f>
        <v>0</v>
      </c>
      <c r="AB67">
        <f>2*29.3*P67*0.92*(CH67-U67)</f>
        <v>0</v>
      </c>
      <c r="AC67">
        <f>2*0.95*5.67E-8*(((CH67+$B$7)+273)^4-(U67+273)^4)</f>
        <v>0</v>
      </c>
      <c r="AD67">
        <f>S67+AC67+AA67+AB67</f>
        <v>0</v>
      </c>
      <c r="AE67">
        <v>0</v>
      </c>
      <c r="AF67">
        <v>0</v>
      </c>
      <c r="AG67">
        <f>IF(AE67*$H$13&gt;=AI67,1.0,(AI67/(AI67-AE67*$H$13)))</f>
        <v>0</v>
      </c>
      <c r="AH67">
        <f>(AG67-1)*100</f>
        <v>0</v>
      </c>
      <c r="AI67">
        <f>MAX(0,($B$13+$C$13*CM67)/(1+$D$13*CM67)*CF67/(CH67+273)*$E$13)</f>
        <v>0</v>
      </c>
      <c r="AJ67" t="s">
        <v>297</v>
      </c>
      <c r="AK67">
        <v>0</v>
      </c>
      <c r="AL67">
        <v>0</v>
      </c>
      <c r="AM67">
        <f>AL67-AK67</f>
        <v>0</v>
      </c>
      <c r="AN67">
        <f>AM67/AL67</f>
        <v>0</v>
      </c>
      <c r="AO67">
        <v>0</v>
      </c>
      <c r="AP67" t="s">
        <v>297</v>
      </c>
      <c r="AQ67">
        <v>0</v>
      </c>
      <c r="AR67">
        <v>0</v>
      </c>
      <c r="AS67">
        <f>1-AQ67/AR67</f>
        <v>0</v>
      </c>
      <c r="AT67">
        <v>0.5</v>
      </c>
      <c r="AU67">
        <f>BQ67</f>
        <v>0</v>
      </c>
      <c r="AV67">
        <f>J67</f>
        <v>0</v>
      </c>
      <c r="AW67">
        <f>AS67*AT67*AU67</f>
        <v>0</v>
      </c>
      <c r="AX67">
        <f>BC67/AR67</f>
        <v>0</v>
      </c>
      <c r="AY67">
        <f>(AV67-AO67)/AU67</f>
        <v>0</v>
      </c>
      <c r="AZ67">
        <f>(AL67-AR67)/AR67</f>
        <v>0</v>
      </c>
      <c r="BA67" t="s">
        <v>297</v>
      </c>
      <c r="BB67">
        <v>0</v>
      </c>
      <c r="BC67">
        <f>AR67-BB67</f>
        <v>0</v>
      </c>
      <c r="BD67">
        <f>(AR67-AQ67)/(AR67-BB67)</f>
        <v>0</v>
      </c>
      <c r="BE67">
        <f>(AL67-AR67)/(AL67-BB67)</f>
        <v>0</v>
      </c>
      <c r="BF67">
        <f>(AR67-AQ67)/(AR67-AK67)</f>
        <v>0</v>
      </c>
      <c r="BG67">
        <f>(AL67-AR67)/(AL67-AK67)</f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f>$B$11*CN67+$C$11*CO67+$F$11*CP67*(1-CS67)</f>
        <v>0</v>
      </c>
      <c r="BQ67">
        <f>BP67*BR67</f>
        <v>0</v>
      </c>
      <c r="BR67">
        <f>($B$11*$D$9+$C$11*$D$9+$F$11*((DC67+CU67)/MAX(DC67+CU67+DD67, 0.1)*$I$9+DD67/MAX(DC67+CU67+DD67, 0.1)*$J$9))/($B$11+$C$11+$F$11)</f>
        <v>0</v>
      </c>
      <c r="BS67">
        <f>($B$11*$K$9+$C$11*$K$9+$F$11*((DC67+CU67)/MAX(DC67+CU67+DD67, 0.1)*$P$9+DD67/MAX(DC67+CU67+DD67, 0.1)*$Q$9))/($B$11+$C$11+$F$11)</f>
        <v>0</v>
      </c>
      <c r="BT67">
        <v>6</v>
      </c>
      <c r="BU67">
        <v>0.5</v>
      </c>
      <c r="BV67" t="s">
        <v>298</v>
      </c>
      <c r="BW67">
        <v>2</v>
      </c>
      <c r="BX67">
        <v>1620339991.1</v>
      </c>
      <c r="BY67">
        <v>405.694</v>
      </c>
      <c r="BZ67">
        <v>419.894</v>
      </c>
      <c r="CA67">
        <v>22.0023666666667</v>
      </c>
      <c r="CB67">
        <v>20.0477666666667</v>
      </c>
      <c r="CC67">
        <v>402.759333333333</v>
      </c>
      <c r="CD67">
        <v>22.0285</v>
      </c>
      <c r="CE67">
        <v>599.970333333333</v>
      </c>
      <c r="CF67">
        <v>100.25</v>
      </c>
      <c r="CG67">
        <v>0.0991333</v>
      </c>
      <c r="CH67">
        <v>29.3006333333333</v>
      </c>
      <c r="CI67">
        <v>27.9761666666667</v>
      </c>
      <c r="CJ67">
        <v>999.9</v>
      </c>
      <c r="CK67">
        <v>0</v>
      </c>
      <c r="CL67">
        <v>0</v>
      </c>
      <c r="CM67">
        <v>9992.50666666667</v>
      </c>
      <c r="CN67">
        <v>0</v>
      </c>
      <c r="CO67">
        <v>0.221023</v>
      </c>
      <c r="CP67">
        <v>883.006666666667</v>
      </c>
      <c r="CQ67">
        <v>0.954993</v>
      </c>
      <c r="CR67">
        <v>0.0450068333333333</v>
      </c>
      <c r="CS67">
        <v>0</v>
      </c>
      <c r="CT67">
        <v>1093.88333333333</v>
      </c>
      <c r="CU67">
        <v>4.99999</v>
      </c>
      <c r="CV67">
        <v>9670.66</v>
      </c>
      <c r="CW67">
        <v>7633.19</v>
      </c>
      <c r="CX67">
        <v>39.187</v>
      </c>
      <c r="CY67">
        <v>41.8956666666667</v>
      </c>
      <c r="CZ67">
        <v>40.625</v>
      </c>
      <c r="DA67">
        <v>41.604</v>
      </c>
      <c r="DB67">
        <v>41.937</v>
      </c>
      <c r="DC67">
        <v>838.49</v>
      </c>
      <c r="DD67">
        <v>39.52</v>
      </c>
      <c r="DE67">
        <v>0</v>
      </c>
      <c r="DF67">
        <v>1620339993.1</v>
      </c>
      <c r="DG67">
        <v>0</v>
      </c>
      <c r="DH67">
        <v>1093.87346153846</v>
      </c>
      <c r="DI67">
        <v>0.228717954895294</v>
      </c>
      <c r="DJ67">
        <v>9.84923086812363</v>
      </c>
      <c r="DK67">
        <v>9669.33115384615</v>
      </c>
      <c r="DL67">
        <v>15</v>
      </c>
      <c r="DM67">
        <v>1620339131</v>
      </c>
      <c r="DN67" t="s">
        <v>299</v>
      </c>
      <c r="DO67">
        <v>1620339116.5</v>
      </c>
      <c r="DP67">
        <v>1620339131</v>
      </c>
      <c r="DQ67">
        <v>60</v>
      </c>
      <c r="DR67">
        <v>0.345</v>
      </c>
      <c r="DS67">
        <v>-0.025</v>
      </c>
      <c r="DT67">
        <v>2.935</v>
      </c>
      <c r="DU67">
        <v>-0.026</v>
      </c>
      <c r="DV67">
        <v>420</v>
      </c>
      <c r="DW67">
        <v>1</v>
      </c>
      <c r="DX67">
        <v>0.12</v>
      </c>
      <c r="DY67">
        <v>0.02</v>
      </c>
      <c r="DZ67">
        <v>-14.2361175</v>
      </c>
      <c r="EA67">
        <v>0.208787617260806</v>
      </c>
      <c r="EB67">
        <v>0.0336559644602556</v>
      </c>
      <c r="EC67">
        <v>1</v>
      </c>
      <c r="ED67">
        <v>1093.846</v>
      </c>
      <c r="EE67">
        <v>0.471201206232717</v>
      </c>
      <c r="EF67">
        <v>0.189649300401702</v>
      </c>
      <c r="EG67">
        <v>1</v>
      </c>
      <c r="EH67">
        <v>2.08832125</v>
      </c>
      <c r="EI67">
        <v>-0.347962063789869</v>
      </c>
      <c r="EJ67">
        <v>0.0646484760527076</v>
      </c>
      <c r="EK67">
        <v>0</v>
      </c>
      <c r="EL67">
        <v>2</v>
      </c>
      <c r="EM67">
        <v>3</v>
      </c>
      <c r="EN67" t="s">
        <v>305</v>
      </c>
      <c r="EO67">
        <v>100</v>
      </c>
      <c r="EP67">
        <v>100</v>
      </c>
      <c r="EQ67">
        <v>2.935</v>
      </c>
      <c r="ER67">
        <v>-0.0261</v>
      </c>
      <c r="ES67">
        <v>2.93495238095244</v>
      </c>
      <c r="ET67">
        <v>0</v>
      </c>
      <c r="EU67">
        <v>0</v>
      </c>
      <c r="EV67">
        <v>0</v>
      </c>
      <c r="EW67">
        <v>-0.0261150999999999</v>
      </c>
      <c r="EX67">
        <v>0</v>
      </c>
      <c r="EY67">
        <v>0</v>
      </c>
      <c r="EZ67">
        <v>0</v>
      </c>
      <c r="FA67">
        <v>-1</v>
      </c>
      <c r="FB67">
        <v>-1</v>
      </c>
      <c r="FC67">
        <v>-1</v>
      </c>
      <c r="FD67">
        <v>-1</v>
      </c>
      <c r="FE67">
        <v>14.6</v>
      </c>
      <c r="FF67">
        <v>14.4</v>
      </c>
      <c r="FG67">
        <v>2</v>
      </c>
      <c r="FH67">
        <v>635.203</v>
      </c>
      <c r="FI67">
        <v>390.05</v>
      </c>
      <c r="FJ67">
        <v>35.4514</v>
      </c>
      <c r="FK67">
        <v>25.2945</v>
      </c>
      <c r="FL67">
        <v>30.0006</v>
      </c>
      <c r="FM67">
        <v>25.3007</v>
      </c>
      <c r="FN67">
        <v>25.3294</v>
      </c>
      <c r="FO67">
        <v>20.7831</v>
      </c>
      <c r="FP67">
        <v>12.4064</v>
      </c>
      <c r="FQ67">
        <v>65.1718</v>
      </c>
      <c r="FR67">
        <v>35.56</v>
      </c>
      <c r="FS67">
        <v>420</v>
      </c>
      <c r="FT67">
        <v>20.2041</v>
      </c>
      <c r="FU67">
        <v>101.458</v>
      </c>
      <c r="FV67">
        <v>102.28</v>
      </c>
    </row>
    <row r="68" spans="1:178">
      <c r="A68">
        <v>52</v>
      </c>
      <c r="B68">
        <v>1620340007.1</v>
      </c>
      <c r="C68">
        <v>765.099999904633</v>
      </c>
      <c r="D68" t="s">
        <v>404</v>
      </c>
      <c r="E68" t="s">
        <v>405</v>
      </c>
      <c r="H68">
        <v>1620340006.1</v>
      </c>
      <c r="I68">
        <f>CE68*AG68*(CA68-CB68)/(100*BT68*(1000-AG68*CA68))</f>
        <v>0</v>
      </c>
      <c r="J68">
        <f>CE68*AG68*(BZ68-BY68*(1000-AG68*CB68)/(1000-AG68*CA68))/(100*BT68)</f>
        <v>0</v>
      </c>
      <c r="K68">
        <f>BY68 - IF(AG68&gt;1, J68*BT68*100.0/(AI68*CM68), 0)</f>
        <v>0</v>
      </c>
      <c r="L68">
        <f>((R68-I68/2)*K68-J68)/(R68+I68/2)</f>
        <v>0</v>
      </c>
      <c r="M68">
        <f>L68*(CF68+CG68)/1000.0</f>
        <v>0</v>
      </c>
      <c r="N68">
        <f>(BY68 - IF(AG68&gt;1, J68*BT68*100.0/(AI68*CM68), 0))*(CF68+CG68)/1000.0</f>
        <v>0</v>
      </c>
      <c r="O68">
        <f>2.0/((1/Q68-1/P68)+SIGN(Q68)*SQRT((1/Q68-1/P68)*(1/Q68-1/P68) + 4*BU68/((BU68+1)*(BU68+1))*(2*1/Q68*1/P68-1/P68*1/P68)))</f>
        <v>0</v>
      </c>
      <c r="P68">
        <f>IF(LEFT(BV68,1)&lt;&gt;"0",IF(LEFT(BV68,1)="1",3.0,BW68),$D$5+$E$5*(CM68*CF68/($K$5*1000))+$F$5*(CM68*CF68/($K$5*1000))*MAX(MIN(BT68,$J$5),$I$5)*MAX(MIN(BT68,$J$5),$I$5)+$G$5*MAX(MIN(BT68,$J$5),$I$5)*(CM68*CF68/($K$5*1000))+$H$5*(CM68*CF68/($K$5*1000))*(CM68*CF68/($K$5*1000)))</f>
        <v>0</v>
      </c>
      <c r="Q68">
        <f>I68*(1000-(1000*0.61365*exp(17.502*U68/(240.97+U68))/(CF68+CG68)+CA68)/2)/(1000*0.61365*exp(17.502*U68/(240.97+U68))/(CF68+CG68)-CA68)</f>
        <v>0</v>
      </c>
      <c r="R68">
        <f>1/((BU68+1)/(O68/1.6)+1/(P68/1.37)) + BU68/((BU68+1)/(O68/1.6) + BU68/(P68/1.37))</f>
        <v>0</v>
      </c>
      <c r="S68">
        <f>(BQ68*BS68)</f>
        <v>0</v>
      </c>
      <c r="T68">
        <f>(CH68+(S68+2*0.95*5.67E-8*(((CH68+$B$7)+273)^4-(CH68+273)^4)-44100*I68)/(1.84*29.3*P68+8*0.95*5.67E-8*(CH68+273)^3))</f>
        <v>0</v>
      </c>
      <c r="U68">
        <f>($C$7*CI68+$D$7*CJ68+$E$7*T68)</f>
        <v>0</v>
      </c>
      <c r="V68">
        <f>0.61365*exp(17.502*U68/(240.97+U68))</f>
        <v>0</v>
      </c>
      <c r="W68">
        <f>(X68/Y68*100)</f>
        <v>0</v>
      </c>
      <c r="X68">
        <f>CA68*(CF68+CG68)/1000</f>
        <v>0</v>
      </c>
      <c r="Y68">
        <f>0.61365*exp(17.502*CH68/(240.97+CH68))</f>
        <v>0</v>
      </c>
      <c r="Z68">
        <f>(V68-CA68*(CF68+CG68)/1000)</f>
        <v>0</v>
      </c>
      <c r="AA68">
        <f>(-I68*44100)</f>
        <v>0</v>
      </c>
      <c r="AB68">
        <f>2*29.3*P68*0.92*(CH68-U68)</f>
        <v>0</v>
      </c>
      <c r="AC68">
        <f>2*0.95*5.67E-8*(((CH68+$B$7)+273)^4-(U68+273)^4)</f>
        <v>0</v>
      </c>
      <c r="AD68">
        <f>S68+AC68+AA68+AB68</f>
        <v>0</v>
      </c>
      <c r="AE68">
        <v>0</v>
      </c>
      <c r="AF68">
        <v>0</v>
      </c>
      <c r="AG68">
        <f>IF(AE68*$H$13&gt;=AI68,1.0,(AI68/(AI68-AE68*$H$13)))</f>
        <v>0</v>
      </c>
      <c r="AH68">
        <f>(AG68-1)*100</f>
        <v>0</v>
      </c>
      <c r="AI68">
        <f>MAX(0,($B$13+$C$13*CM68)/(1+$D$13*CM68)*CF68/(CH68+273)*$E$13)</f>
        <v>0</v>
      </c>
      <c r="AJ68" t="s">
        <v>297</v>
      </c>
      <c r="AK68">
        <v>0</v>
      </c>
      <c r="AL68">
        <v>0</v>
      </c>
      <c r="AM68">
        <f>AL68-AK68</f>
        <v>0</v>
      </c>
      <c r="AN68">
        <f>AM68/AL68</f>
        <v>0</v>
      </c>
      <c r="AO68">
        <v>0</v>
      </c>
      <c r="AP68" t="s">
        <v>297</v>
      </c>
      <c r="AQ68">
        <v>0</v>
      </c>
      <c r="AR68">
        <v>0</v>
      </c>
      <c r="AS68">
        <f>1-AQ68/AR68</f>
        <v>0</v>
      </c>
      <c r="AT68">
        <v>0.5</v>
      </c>
      <c r="AU68">
        <f>BQ68</f>
        <v>0</v>
      </c>
      <c r="AV68">
        <f>J68</f>
        <v>0</v>
      </c>
      <c r="AW68">
        <f>AS68*AT68*AU68</f>
        <v>0</v>
      </c>
      <c r="AX68">
        <f>BC68/AR68</f>
        <v>0</v>
      </c>
      <c r="AY68">
        <f>(AV68-AO68)/AU68</f>
        <v>0</v>
      </c>
      <c r="AZ68">
        <f>(AL68-AR68)/AR68</f>
        <v>0</v>
      </c>
      <c r="BA68" t="s">
        <v>297</v>
      </c>
      <c r="BB68">
        <v>0</v>
      </c>
      <c r="BC68">
        <f>AR68-BB68</f>
        <v>0</v>
      </c>
      <c r="BD68">
        <f>(AR68-AQ68)/(AR68-BB68)</f>
        <v>0</v>
      </c>
      <c r="BE68">
        <f>(AL68-AR68)/(AL68-BB68)</f>
        <v>0</v>
      </c>
      <c r="BF68">
        <f>(AR68-AQ68)/(AR68-AK68)</f>
        <v>0</v>
      </c>
      <c r="BG68">
        <f>(AL68-AR68)/(AL68-AK68)</f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f>$B$11*CN68+$C$11*CO68+$F$11*CP68*(1-CS68)</f>
        <v>0</v>
      </c>
      <c r="BQ68">
        <f>BP68*BR68</f>
        <v>0</v>
      </c>
      <c r="BR68">
        <f>($B$11*$D$9+$C$11*$D$9+$F$11*((DC68+CU68)/MAX(DC68+CU68+DD68, 0.1)*$I$9+DD68/MAX(DC68+CU68+DD68, 0.1)*$J$9))/($B$11+$C$11+$F$11)</f>
        <v>0</v>
      </c>
      <c r="BS68">
        <f>($B$11*$K$9+$C$11*$K$9+$F$11*((DC68+CU68)/MAX(DC68+CU68+DD68, 0.1)*$P$9+DD68/MAX(DC68+CU68+DD68, 0.1)*$Q$9))/($B$11+$C$11+$F$11)</f>
        <v>0</v>
      </c>
      <c r="BT68">
        <v>6</v>
      </c>
      <c r="BU68">
        <v>0.5</v>
      </c>
      <c r="BV68" t="s">
        <v>298</v>
      </c>
      <c r="BW68">
        <v>2</v>
      </c>
      <c r="BX68">
        <v>1620340006.1</v>
      </c>
      <c r="BY68">
        <v>405.730666666667</v>
      </c>
      <c r="BZ68">
        <v>419.879</v>
      </c>
      <c r="CA68">
        <v>22.6217333333333</v>
      </c>
      <c r="CB68">
        <v>20.7979333333333</v>
      </c>
      <c r="CC68">
        <v>402.796</v>
      </c>
      <c r="CD68">
        <v>22.6478333333333</v>
      </c>
      <c r="CE68">
        <v>599.978333333333</v>
      </c>
      <c r="CF68">
        <v>100.249666666667</v>
      </c>
      <c r="CG68">
        <v>0.100500333333333</v>
      </c>
      <c r="CH68">
        <v>29.6279</v>
      </c>
      <c r="CI68">
        <v>28.2867666666667</v>
      </c>
      <c r="CJ68">
        <v>999.9</v>
      </c>
      <c r="CK68">
        <v>0</v>
      </c>
      <c r="CL68">
        <v>0</v>
      </c>
      <c r="CM68">
        <v>9986.87333333333</v>
      </c>
      <c r="CN68">
        <v>0</v>
      </c>
      <c r="CO68">
        <v>0.221023</v>
      </c>
      <c r="CP68">
        <v>883.066333333333</v>
      </c>
      <c r="CQ68">
        <v>0.954997</v>
      </c>
      <c r="CR68">
        <v>0.0450026</v>
      </c>
      <c r="CS68">
        <v>0</v>
      </c>
      <c r="CT68">
        <v>1094.07333333333</v>
      </c>
      <c r="CU68">
        <v>4.99999</v>
      </c>
      <c r="CV68">
        <v>9674.55333333333</v>
      </c>
      <c r="CW68">
        <v>7633.71333333333</v>
      </c>
      <c r="CX68">
        <v>39.25</v>
      </c>
      <c r="CY68">
        <v>41.937</v>
      </c>
      <c r="CZ68">
        <v>40.687</v>
      </c>
      <c r="DA68">
        <v>41.625</v>
      </c>
      <c r="DB68">
        <v>42</v>
      </c>
      <c r="DC68">
        <v>838.55</v>
      </c>
      <c r="DD68">
        <v>39.52</v>
      </c>
      <c r="DE68">
        <v>0</v>
      </c>
      <c r="DF68">
        <v>1620340008.1</v>
      </c>
      <c r="DG68">
        <v>0</v>
      </c>
      <c r="DH68">
        <v>1093.964</v>
      </c>
      <c r="DI68">
        <v>0.756153851459604</v>
      </c>
      <c r="DJ68">
        <v>17.7569230437279</v>
      </c>
      <c r="DK68">
        <v>9672.1024</v>
      </c>
      <c r="DL68">
        <v>15</v>
      </c>
      <c r="DM68">
        <v>1620339131</v>
      </c>
      <c r="DN68" t="s">
        <v>299</v>
      </c>
      <c r="DO68">
        <v>1620339116.5</v>
      </c>
      <c r="DP68">
        <v>1620339131</v>
      </c>
      <c r="DQ68">
        <v>60</v>
      </c>
      <c r="DR68">
        <v>0.345</v>
      </c>
      <c r="DS68">
        <v>-0.025</v>
      </c>
      <c r="DT68">
        <v>2.935</v>
      </c>
      <c r="DU68">
        <v>-0.026</v>
      </c>
      <c r="DV68">
        <v>420</v>
      </c>
      <c r="DW68">
        <v>1</v>
      </c>
      <c r="DX68">
        <v>0.12</v>
      </c>
      <c r="DY68">
        <v>0.02</v>
      </c>
      <c r="DZ68">
        <v>-14.175325</v>
      </c>
      <c r="EA68">
        <v>0.121118949343344</v>
      </c>
      <c r="EB68">
        <v>0.0200885632885978</v>
      </c>
      <c r="EC68">
        <v>1</v>
      </c>
      <c r="ED68">
        <v>1093.94852941176</v>
      </c>
      <c r="EE68">
        <v>0.436553440135407</v>
      </c>
      <c r="EF68">
        <v>0.218889340198635</v>
      </c>
      <c r="EG68">
        <v>1</v>
      </c>
      <c r="EH68">
        <v>1.91203725</v>
      </c>
      <c r="EI68">
        <v>-0.616881838649161</v>
      </c>
      <c r="EJ68">
        <v>0.0613408590984631</v>
      </c>
      <c r="EK68">
        <v>0</v>
      </c>
      <c r="EL68">
        <v>2</v>
      </c>
      <c r="EM68">
        <v>3</v>
      </c>
      <c r="EN68" t="s">
        <v>305</v>
      </c>
      <c r="EO68">
        <v>100</v>
      </c>
      <c r="EP68">
        <v>100</v>
      </c>
      <c r="EQ68">
        <v>2.935</v>
      </c>
      <c r="ER68">
        <v>-0.0261</v>
      </c>
      <c r="ES68">
        <v>2.93495238095244</v>
      </c>
      <c r="ET68">
        <v>0</v>
      </c>
      <c r="EU68">
        <v>0</v>
      </c>
      <c r="EV68">
        <v>0</v>
      </c>
      <c r="EW68">
        <v>-0.0261150999999999</v>
      </c>
      <c r="EX68">
        <v>0</v>
      </c>
      <c r="EY68">
        <v>0</v>
      </c>
      <c r="EZ68">
        <v>0</v>
      </c>
      <c r="FA68">
        <v>-1</v>
      </c>
      <c r="FB68">
        <v>-1</v>
      </c>
      <c r="FC68">
        <v>-1</v>
      </c>
      <c r="FD68">
        <v>-1</v>
      </c>
      <c r="FE68">
        <v>14.8</v>
      </c>
      <c r="FF68">
        <v>14.6</v>
      </c>
      <c r="FG68">
        <v>2</v>
      </c>
      <c r="FH68">
        <v>634.971</v>
      </c>
      <c r="FI68">
        <v>391.035</v>
      </c>
      <c r="FJ68">
        <v>35.9483</v>
      </c>
      <c r="FK68">
        <v>25.3168</v>
      </c>
      <c r="FL68">
        <v>30.0006</v>
      </c>
      <c r="FM68">
        <v>25.3132</v>
      </c>
      <c r="FN68">
        <v>25.3421</v>
      </c>
      <c r="FO68">
        <v>20.7977</v>
      </c>
      <c r="FP68">
        <v>11.843</v>
      </c>
      <c r="FQ68">
        <v>68.9717</v>
      </c>
      <c r="FR68">
        <v>36.03</v>
      </c>
      <c r="FS68">
        <v>420</v>
      </c>
      <c r="FT68">
        <v>21.0767</v>
      </c>
      <c r="FU68">
        <v>101.458</v>
      </c>
      <c r="FV68">
        <v>102.277</v>
      </c>
    </row>
    <row r="69" spans="1:178">
      <c r="A69">
        <v>53</v>
      </c>
      <c r="B69">
        <v>1620340022.1</v>
      </c>
      <c r="C69">
        <v>780.099999904633</v>
      </c>
      <c r="D69" t="s">
        <v>406</v>
      </c>
      <c r="E69" t="s">
        <v>407</v>
      </c>
      <c r="H69">
        <v>1620340021.1</v>
      </c>
      <c r="I69">
        <f>CE69*AG69*(CA69-CB69)/(100*BT69*(1000-AG69*CA69))</f>
        <v>0</v>
      </c>
      <c r="J69">
        <f>CE69*AG69*(BZ69-BY69*(1000-AG69*CB69)/(1000-AG69*CA69))/(100*BT69)</f>
        <v>0</v>
      </c>
      <c r="K69">
        <f>BY69 - IF(AG69&gt;1, J69*BT69*100.0/(AI69*CM69), 0)</f>
        <v>0</v>
      </c>
      <c r="L69">
        <f>((R69-I69/2)*K69-J69)/(R69+I69/2)</f>
        <v>0</v>
      </c>
      <c r="M69">
        <f>L69*(CF69+CG69)/1000.0</f>
        <v>0</v>
      </c>
      <c r="N69">
        <f>(BY69 - IF(AG69&gt;1, J69*BT69*100.0/(AI69*CM69), 0))*(CF69+CG69)/1000.0</f>
        <v>0</v>
      </c>
      <c r="O69">
        <f>2.0/((1/Q69-1/P69)+SIGN(Q69)*SQRT((1/Q69-1/P69)*(1/Q69-1/P69) + 4*BU69/((BU69+1)*(BU69+1))*(2*1/Q69*1/P69-1/P69*1/P69)))</f>
        <v>0</v>
      </c>
      <c r="P69">
        <f>IF(LEFT(BV69,1)&lt;&gt;"0",IF(LEFT(BV69,1)="1",3.0,BW69),$D$5+$E$5*(CM69*CF69/($K$5*1000))+$F$5*(CM69*CF69/($K$5*1000))*MAX(MIN(BT69,$J$5),$I$5)*MAX(MIN(BT69,$J$5),$I$5)+$G$5*MAX(MIN(BT69,$J$5),$I$5)*(CM69*CF69/($K$5*1000))+$H$5*(CM69*CF69/($K$5*1000))*(CM69*CF69/($K$5*1000)))</f>
        <v>0</v>
      </c>
      <c r="Q69">
        <f>I69*(1000-(1000*0.61365*exp(17.502*U69/(240.97+U69))/(CF69+CG69)+CA69)/2)/(1000*0.61365*exp(17.502*U69/(240.97+U69))/(CF69+CG69)-CA69)</f>
        <v>0</v>
      </c>
      <c r="R69">
        <f>1/((BU69+1)/(O69/1.6)+1/(P69/1.37)) + BU69/((BU69+1)/(O69/1.6) + BU69/(P69/1.37))</f>
        <v>0</v>
      </c>
      <c r="S69">
        <f>(BQ69*BS69)</f>
        <v>0</v>
      </c>
      <c r="T69">
        <f>(CH69+(S69+2*0.95*5.67E-8*(((CH69+$B$7)+273)^4-(CH69+273)^4)-44100*I69)/(1.84*29.3*P69+8*0.95*5.67E-8*(CH69+273)^3))</f>
        <v>0</v>
      </c>
      <c r="U69">
        <f>($C$7*CI69+$D$7*CJ69+$E$7*T69)</f>
        <v>0</v>
      </c>
      <c r="V69">
        <f>0.61365*exp(17.502*U69/(240.97+U69))</f>
        <v>0</v>
      </c>
      <c r="W69">
        <f>(X69/Y69*100)</f>
        <v>0</v>
      </c>
      <c r="X69">
        <f>CA69*(CF69+CG69)/1000</f>
        <v>0</v>
      </c>
      <c r="Y69">
        <f>0.61365*exp(17.502*CH69/(240.97+CH69))</f>
        <v>0</v>
      </c>
      <c r="Z69">
        <f>(V69-CA69*(CF69+CG69)/1000)</f>
        <v>0</v>
      </c>
      <c r="AA69">
        <f>(-I69*44100)</f>
        <v>0</v>
      </c>
      <c r="AB69">
        <f>2*29.3*P69*0.92*(CH69-U69)</f>
        <v>0</v>
      </c>
      <c r="AC69">
        <f>2*0.95*5.67E-8*(((CH69+$B$7)+273)^4-(U69+273)^4)</f>
        <v>0</v>
      </c>
      <c r="AD69">
        <f>S69+AC69+AA69+AB69</f>
        <v>0</v>
      </c>
      <c r="AE69">
        <v>0</v>
      </c>
      <c r="AF69">
        <v>0</v>
      </c>
      <c r="AG69">
        <f>IF(AE69*$H$13&gt;=AI69,1.0,(AI69/(AI69-AE69*$H$13)))</f>
        <v>0</v>
      </c>
      <c r="AH69">
        <f>(AG69-1)*100</f>
        <v>0</v>
      </c>
      <c r="AI69">
        <f>MAX(0,($B$13+$C$13*CM69)/(1+$D$13*CM69)*CF69/(CH69+273)*$E$13)</f>
        <v>0</v>
      </c>
      <c r="AJ69" t="s">
        <v>297</v>
      </c>
      <c r="AK69">
        <v>0</v>
      </c>
      <c r="AL69">
        <v>0</v>
      </c>
      <c r="AM69">
        <f>AL69-AK69</f>
        <v>0</v>
      </c>
      <c r="AN69">
        <f>AM69/AL69</f>
        <v>0</v>
      </c>
      <c r="AO69">
        <v>0</v>
      </c>
      <c r="AP69" t="s">
        <v>297</v>
      </c>
      <c r="AQ69">
        <v>0</v>
      </c>
      <c r="AR69">
        <v>0</v>
      </c>
      <c r="AS69">
        <f>1-AQ69/AR69</f>
        <v>0</v>
      </c>
      <c r="AT69">
        <v>0.5</v>
      </c>
      <c r="AU69">
        <f>BQ69</f>
        <v>0</v>
      </c>
      <c r="AV69">
        <f>J69</f>
        <v>0</v>
      </c>
      <c r="AW69">
        <f>AS69*AT69*AU69</f>
        <v>0</v>
      </c>
      <c r="AX69">
        <f>BC69/AR69</f>
        <v>0</v>
      </c>
      <c r="AY69">
        <f>(AV69-AO69)/AU69</f>
        <v>0</v>
      </c>
      <c r="AZ69">
        <f>(AL69-AR69)/AR69</f>
        <v>0</v>
      </c>
      <c r="BA69" t="s">
        <v>297</v>
      </c>
      <c r="BB69">
        <v>0</v>
      </c>
      <c r="BC69">
        <f>AR69-BB69</f>
        <v>0</v>
      </c>
      <c r="BD69">
        <f>(AR69-AQ69)/(AR69-BB69)</f>
        <v>0</v>
      </c>
      <c r="BE69">
        <f>(AL69-AR69)/(AL69-BB69)</f>
        <v>0</v>
      </c>
      <c r="BF69">
        <f>(AR69-AQ69)/(AR69-AK69)</f>
        <v>0</v>
      </c>
      <c r="BG69">
        <f>(AL69-AR69)/(AL69-AK69)</f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f>$B$11*CN69+$C$11*CO69+$F$11*CP69*(1-CS69)</f>
        <v>0</v>
      </c>
      <c r="BQ69">
        <f>BP69*BR69</f>
        <v>0</v>
      </c>
      <c r="BR69">
        <f>($B$11*$D$9+$C$11*$D$9+$F$11*((DC69+CU69)/MAX(DC69+CU69+DD69, 0.1)*$I$9+DD69/MAX(DC69+CU69+DD69, 0.1)*$J$9))/($B$11+$C$11+$F$11)</f>
        <v>0</v>
      </c>
      <c r="BS69">
        <f>($B$11*$K$9+$C$11*$K$9+$F$11*((DC69+CU69)/MAX(DC69+CU69+DD69, 0.1)*$P$9+DD69/MAX(DC69+CU69+DD69, 0.1)*$Q$9))/($B$11+$C$11+$F$11)</f>
        <v>0</v>
      </c>
      <c r="BT69">
        <v>6</v>
      </c>
      <c r="BU69">
        <v>0.5</v>
      </c>
      <c r="BV69" t="s">
        <v>298</v>
      </c>
      <c r="BW69">
        <v>2</v>
      </c>
      <c r="BX69">
        <v>1620340021.1</v>
      </c>
      <c r="BY69">
        <v>405.781333333333</v>
      </c>
      <c r="BZ69">
        <v>419.887666666667</v>
      </c>
      <c r="CA69">
        <v>23.3454</v>
      </c>
      <c r="CB69">
        <v>21.5785666666667</v>
      </c>
      <c r="CC69">
        <v>402.846333333333</v>
      </c>
      <c r="CD69">
        <v>23.3715</v>
      </c>
      <c r="CE69">
        <v>599.986</v>
      </c>
      <c r="CF69">
        <v>100.249</v>
      </c>
      <c r="CG69">
        <v>0.10026</v>
      </c>
      <c r="CH69">
        <v>29.9511666666667</v>
      </c>
      <c r="CI69">
        <v>28.5948666666667</v>
      </c>
      <c r="CJ69">
        <v>999.9</v>
      </c>
      <c r="CK69">
        <v>0</v>
      </c>
      <c r="CL69">
        <v>0</v>
      </c>
      <c r="CM69">
        <v>9983.33333333333</v>
      </c>
      <c r="CN69">
        <v>0</v>
      </c>
      <c r="CO69">
        <v>0.221023</v>
      </c>
      <c r="CP69">
        <v>883.032</v>
      </c>
      <c r="CQ69">
        <v>0.954993</v>
      </c>
      <c r="CR69">
        <v>0.0450068333333333</v>
      </c>
      <c r="CS69">
        <v>0</v>
      </c>
      <c r="CT69">
        <v>1094.11666666667</v>
      </c>
      <c r="CU69">
        <v>4.99999</v>
      </c>
      <c r="CV69">
        <v>9678.03333333333</v>
      </c>
      <c r="CW69">
        <v>7633.41</v>
      </c>
      <c r="CX69">
        <v>39.312</v>
      </c>
      <c r="CY69">
        <v>41.937</v>
      </c>
      <c r="CZ69">
        <v>40.708</v>
      </c>
      <c r="DA69">
        <v>41.687</v>
      </c>
      <c r="DB69">
        <v>42.062</v>
      </c>
      <c r="DC69">
        <v>838.516666666667</v>
      </c>
      <c r="DD69">
        <v>39.5133333333333</v>
      </c>
      <c r="DE69">
        <v>0</v>
      </c>
      <c r="DF69">
        <v>1620340023.7</v>
      </c>
      <c r="DG69">
        <v>0</v>
      </c>
      <c r="DH69">
        <v>1094.1684</v>
      </c>
      <c r="DI69">
        <v>0.306923061459461</v>
      </c>
      <c r="DJ69">
        <v>16.9407692554813</v>
      </c>
      <c r="DK69">
        <v>9676.312</v>
      </c>
      <c r="DL69">
        <v>15</v>
      </c>
      <c r="DM69">
        <v>1620339131</v>
      </c>
      <c r="DN69" t="s">
        <v>299</v>
      </c>
      <c r="DO69">
        <v>1620339116.5</v>
      </c>
      <c r="DP69">
        <v>1620339131</v>
      </c>
      <c r="DQ69">
        <v>60</v>
      </c>
      <c r="DR69">
        <v>0.345</v>
      </c>
      <c r="DS69">
        <v>-0.025</v>
      </c>
      <c r="DT69">
        <v>2.935</v>
      </c>
      <c r="DU69">
        <v>-0.026</v>
      </c>
      <c r="DV69">
        <v>420</v>
      </c>
      <c r="DW69">
        <v>1</v>
      </c>
      <c r="DX69">
        <v>0.12</v>
      </c>
      <c r="DY69">
        <v>0.02</v>
      </c>
      <c r="DZ69">
        <v>-14.142215</v>
      </c>
      <c r="EA69">
        <v>0.100858536585369</v>
      </c>
      <c r="EB69">
        <v>0.0181884516933136</v>
      </c>
      <c r="EC69">
        <v>1</v>
      </c>
      <c r="ED69">
        <v>1094.114</v>
      </c>
      <c r="EE69">
        <v>0.478069101808572</v>
      </c>
      <c r="EF69">
        <v>0.205873747719317</v>
      </c>
      <c r="EG69">
        <v>1</v>
      </c>
      <c r="EH69">
        <v>1.8031775</v>
      </c>
      <c r="EI69">
        <v>-0.281872795497187</v>
      </c>
      <c r="EJ69">
        <v>0.0288040127195847</v>
      </c>
      <c r="EK69">
        <v>0</v>
      </c>
      <c r="EL69">
        <v>2</v>
      </c>
      <c r="EM69">
        <v>3</v>
      </c>
      <c r="EN69" t="s">
        <v>305</v>
      </c>
      <c r="EO69">
        <v>100</v>
      </c>
      <c r="EP69">
        <v>100</v>
      </c>
      <c r="EQ69">
        <v>2.935</v>
      </c>
      <c r="ER69">
        <v>-0.0261</v>
      </c>
      <c r="ES69">
        <v>2.93495238095244</v>
      </c>
      <c r="ET69">
        <v>0</v>
      </c>
      <c r="EU69">
        <v>0</v>
      </c>
      <c r="EV69">
        <v>0</v>
      </c>
      <c r="EW69">
        <v>-0.0261150999999999</v>
      </c>
      <c r="EX69">
        <v>0</v>
      </c>
      <c r="EY69">
        <v>0</v>
      </c>
      <c r="EZ69">
        <v>0</v>
      </c>
      <c r="FA69">
        <v>-1</v>
      </c>
      <c r="FB69">
        <v>-1</v>
      </c>
      <c r="FC69">
        <v>-1</v>
      </c>
      <c r="FD69">
        <v>-1</v>
      </c>
      <c r="FE69">
        <v>15.1</v>
      </c>
      <c r="FF69">
        <v>14.9</v>
      </c>
      <c r="FG69">
        <v>2</v>
      </c>
      <c r="FH69">
        <v>635.029</v>
      </c>
      <c r="FI69">
        <v>392.257</v>
      </c>
      <c r="FJ69">
        <v>36.4503</v>
      </c>
      <c r="FK69">
        <v>25.3406</v>
      </c>
      <c r="FL69">
        <v>30.0007</v>
      </c>
      <c r="FM69">
        <v>25.3262</v>
      </c>
      <c r="FN69">
        <v>25.3552</v>
      </c>
      <c r="FO69">
        <v>20.8103</v>
      </c>
      <c r="FP69">
        <v>11.5168</v>
      </c>
      <c r="FQ69">
        <v>72.3038</v>
      </c>
      <c r="FR69">
        <v>36.57</v>
      </c>
      <c r="FS69">
        <v>420</v>
      </c>
      <c r="FT69">
        <v>21.7409</v>
      </c>
      <c r="FU69">
        <v>101.456</v>
      </c>
      <c r="FV69">
        <v>102.271</v>
      </c>
    </row>
    <row r="70" spans="1:178">
      <c r="A70">
        <v>54</v>
      </c>
      <c r="B70">
        <v>1620340037.1</v>
      </c>
      <c r="C70">
        <v>795.099999904633</v>
      </c>
      <c r="D70" t="s">
        <v>408</v>
      </c>
      <c r="E70" t="s">
        <v>409</v>
      </c>
      <c r="H70">
        <v>1620340036.1</v>
      </c>
      <c r="I70">
        <f>CE70*AG70*(CA70-CB70)/(100*BT70*(1000-AG70*CA70))</f>
        <v>0</v>
      </c>
      <c r="J70">
        <f>CE70*AG70*(BZ70-BY70*(1000-AG70*CB70)/(1000-AG70*CA70))/(100*BT70)</f>
        <v>0</v>
      </c>
      <c r="K70">
        <f>BY70 - IF(AG70&gt;1, J70*BT70*100.0/(AI70*CM70), 0)</f>
        <v>0</v>
      </c>
      <c r="L70">
        <f>((R70-I70/2)*K70-J70)/(R70+I70/2)</f>
        <v>0</v>
      </c>
      <c r="M70">
        <f>L70*(CF70+CG70)/1000.0</f>
        <v>0</v>
      </c>
      <c r="N70">
        <f>(BY70 - IF(AG70&gt;1, J70*BT70*100.0/(AI70*CM70), 0))*(CF70+CG70)/1000.0</f>
        <v>0</v>
      </c>
      <c r="O70">
        <f>2.0/((1/Q70-1/P70)+SIGN(Q70)*SQRT((1/Q70-1/P70)*(1/Q70-1/P70) + 4*BU70/((BU70+1)*(BU70+1))*(2*1/Q70*1/P70-1/P70*1/P70)))</f>
        <v>0</v>
      </c>
      <c r="P70">
        <f>IF(LEFT(BV70,1)&lt;&gt;"0",IF(LEFT(BV70,1)="1",3.0,BW70),$D$5+$E$5*(CM70*CF70/($K$5*1000))+$F$5*(CM70*CF70/($K$5*1000))*MAX(MIN(BT70,$J$5),$I$5)*MAX(MIN(BT70,$J$5),$I$5)+$G$5*MAX(MIN(BT70,$J$5),$I$5)*(CM70*CF70/($K$5*1000))+$H$5*(CM70*CF70/($K$5*1000))*(CM70*CF70/($K$5*1000)))</f>
        <v>0</v>
      </c>
      <c r="Q70">
        <f>I70*(1000-(1000*0.61365*exp(17.502*U70/(240.97+U70))/(CF70+CG70)+CA70)/2)/(1000*0.61365*exp(17.502*U70/(240.97+U70))/(CF70+CG70)-CA70)</f>
        <v>0</v>
      </c>
      <c r="R70">
        <f>1/((BU70+1)/(O70/1.6)+1/(P70/1.37)) + BU70/((BU70+1)/(O70/1.6) + BU70/(P70/1.37))</f>
        <v>0</v>
      </c>
      <c r="S70">
        <f>(BQ70*BS70)</f>
        <v>0</v>
      </c>
      <c r="T70">
        <f>(CH70+(S70+2*0.95*5.67E-8*(((CH70+$B$7)+273)^4-(CH70+273)^4)-44100*I70)/(1.84*29.3*P70+8*0.95*5.67E-8*(CH70+273)^3))</f>
        <v>0</v>
      </c>
      <c r="U70">
        <f>($C$7*CI70+$D$7*CJ70+$E$7*T70)</f>
        <v>0</v>
      </c>
      <c r="V70">
        <f>0.61365*exp(17.502*U70/(240.97+U70))</f>
        <v>0</v>
      </c>
      <c r="W70">
        <f>(X70/Y70*100)</f>
        <v>0</v>
      </c>
      <c r="X70">
        <f>CA70*(CF70+CG70)/1000</f>
        <v>0</v>
      </c>
      <c r="Y70">
        <f>0.61365*exp(17.502*CH70/(240.97+CH70))</f>
        <v>0</v>
      </c>
      <c r="Z70">
        <f>(V70-CA70*(CF70+CG70)/1000)</f>
        <v>0</v>
      </c>
      <c r="AA70">
        <f>(-I70*44100)</f>
        <v>0</v>
      </c>
      <c r="AB70">
        <f>2*29.3*P70*0.92*(CH70-U70)</f>
        <v>0</v>
      </c>
      <c r="AC70">
        <f>2*0.95*5.67E-8*(((CH70+$B$7)+273)^4-(U70+273)^4)</f>
        <v>0</v>
      </c>
      <c r="AD70">
        <f>S70+AC70+AA70+AB70</f>
        <v>0</v>
      </c>
      <c r="AE70">
        <v>0</v>
      </c>
      <c r="AF70">
        <v>0</v>
      </c>
      <c r="AG70">
        <f>IF(AE70*$H$13&gt;=AI70,1.0,(AI70/(AI70-AE70*$H$13)))</f>
        <v>0</v>
      </c>
      <c r="AH70">
        <f>(AG70-1)*100</f>
        <v>0</v>
      </c>
      <c r="AI70">
        <f>MAX(0,($B$13+$C$13*CM70)/(1+$D$13*CM70)*CF70/(CH70+273)*$E$13)</f>
        <v>0</v>
      </c>
      <c r="AJ70" t="s">
        <v>297</v>
      </c>
      <c r="AK70">
        <v>0</v>
      </c>
      <c r="AL70">
        <v>0</v>
      </c>
      <c r="AM70">
        <f>AL70-AK70</f>
        <v>0</v>
      </c>
      <c r="AN70">
        <f>AM70/AL70</f>
        <v>0</v>
      </c>
      <c r="AO70">
        <v>0</v>
      </c>
      <c r="AP70" t="s">
        <v>297</v>
      </c>
      <c r="AQ70">
        <v>0</v>
      </c>
      <c r="AR70">
        <v>0</v>
      </c>
      <c r="AS70">
        <f>1-AQ70/AR70</f>
        <v>0</v>
      </c>
      <c r="AT70">
        <v>0.5</v>
      </c>
      <c r="AU70">
        <f>BQ70</f>
        <v>0</v>
      </c>
      <c r="AV70">
        <f>J70</f>
        <v>0</v>
      </c>
      <c r="AW70">
        <f>AS70*AT70*AU70</f>
        <v>0</v>
      </c>
      <c r="AX70">
        <f>BC70/AR70</f>
        <v>0</v>
      </c>
      <c r="AY70">
        <f>(AV70-AO70)/AU70</f>
        <v>0</v>
      </c>
      <c r="AZ70">
        <f>(AL70-AR70)/AR70</f>
        <v>0</v>
      </c>
      <c r="BA70" t="s">
        <v>297</v>
      </c>
      <c r="BB70">
        <v>0</v>
      </c>
      <c r="BC70">
        <f>AR70-BB70</f>
        <v>0</v>
      </c>
      <c r="BD70">
        <f>(AR70-AQ70)/(AR70-BB70)</f>
        <v>0</v>
      </c>
      <c r="BE70">
        <f>(AL70-AR70)/(AL70-BB70)</f>
        <v>0</v>
      </c>
      <c r="BF70">
        <f>(AR70-AQ70)/(AR70-AK70)</f>
        <v>0</v>
      </c>
      <c r="BG70">
        <f>(AL70-AR70)/(AL70-AK70)</f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f>$B$11*CN70+$C$11*CO70+$F$11*CP70*(1-CS70)</f>
        <v>0</v>
      </c>
      <c r="BQ70">
        <f>BP70*BR70</f>
        <v>0</v>
      </c>
      <c r="BR70">
        <f>($B$11*$D$9+$C$11*$D$9+$F$11*((DC70+CU70)/MAX(DC70+CU70+DD70, 0.1)*$I$9+DD70/MAX(DC70+CU70+DD70, 0.1)*$J$9))/($B$11+$C$11+$F$11)</f>
        <v>0</v>
      </c>
      <c r="BS70">
        <f>($B$11*$K$9+$C$11*$K$9+$F$11*((DC70+CU70)/MAX(DC70+CU70+DD70, 0.1)*$P$9+DD70/MAX(DC70+CU70+DD70, 0.1)*$Q$9))/($B$11+$C$11+$F$11)</f>
        <v>0</v>
      </c>
      <c r="BT70">
        <v>6</v>
      </c>
      <c r="BU70">
        <v>0.5</v>
      </c>
      <c r="BV70" t="s">
        <v>298</v>
      </c>
      <c r="BW70">
        <v>2</v>
      </c>
      <c r="BX70">
        <v>1620340036.1</v>
      </c>
      <c r="BY70">
        <v>405.803</v>
      </c>
      <c r="BZ70">
        <v>419.872333333333</v>
      </c>
      <c r="CA70">
        <v>24.0800333333333</v>
      </c>
      <c r="CB70">
        <v>22.3364666666667</v>
      </c>
      <c r="CC70">
        <v>402.868</v>
      </c>
      <c r="CD70">
        <v>24.1061333333333</v>
      </c>
      <c r="CE70">
        <v>600.001</v>
      </c>
      <c r="CF70">
        <v>100.252666666667</v>
      </c>
      <c r="CG70">
        <v>0.100554333333333</v>
      </c>
      <c r="CH70">
        <v>30.2810333333333</v>
      </c>
      <c r="CI70">
        <v>28.9055</v>
      </c>
      <c r="CJ70">
        <v>999.9</v>
      </c>
      <c r="CK70">
        <v>0</v>
      </c>
      <c r="CL70">
        <v>0</v>
      </c>
      <c r="CM70">
        <v>9985.63333333333</v>
      </c>
      <c r="CN70">
        <v>0</v>
      </c>
      <c r="CO70">
        <v>0.221023</v>
      </c>
      <c r="CP70">
        <v>883.013666666667</v>
      </c>
      <c r="CQ70">
        <v>0.954997</v>
      </c>
      <c r="CR70">
        <v>0.0450026</v>
      </c>
      <c r="CS70">
        <v>0</v>
      </c>
      <c r="CT70">
        <v>1094.2</v>
      </c>
      <c r="CU70">
        <v>4.99999</v>
      </c>
      <c r="CV70">
        <v>9681.11</v>
      </c>
      <c r="CW70">
        <v>7633.26</v>
      </c>
      <c r="CX70">
        <v>39.375</v>
      </c>
      <c r="CY70">
        <v>41.979</v>
      </c>
      <c r="CZ70">
        <v>40.75</v>
      </c>
      <c r="DA70">
        <v>41.708</v>
      </c>
      <c r="DB70">
        <v>42.187</v>
      </c>
      <c r="DC70">
        <v>838.5</v>
      </c>
      <c r="DD70">
        <v>39.51</v>
      </c>
      <c r="DE70">
        <v>0</v>
      </c>
      <c r="DF70">
        <v>1620340038.1</v>
      </c>
      <c r="DG70">
        <v>0</v>
      </c>
      <c r="DH70">
        <v>1094.312</v>
      </c>
      <c r="DI70">
        <v>0.383076920824142</v>
      </c>
      <c r="DJ70">
        <v>12.816923053914</v>
      </c>
      <c r="DK70">
        <v>9679.7424</v>
      </c>
      <c r="DL70">
        <v>15</v>
      </c>
      <c r="DM70">
        <v>1620339131</v>
      </c>
      <c r="DN70" t="s">
        <v>299</v>
      </c>
      <c r="DO70">
        <v>1620339116.5</v>
      </c>
      <c r="DP70">
        <v>1620339131</v>
      </c>
      <c r="DQ70">
        <v>60</v>
      </c>
      <c r="DR70">
        <v>0.345</v>
      </c>
      <c r="DS70">
        <v>-0.025</v>
      </c>
      <c r="DT70">
        <v>2.935</v>
      </c>
      <c r="DU70">
        <v>-0.026</v>
      </c>
      <c r="DV70">
        <v>420</v>
      </c>
      <c r="DW70">
        <v>1</v>
      </c>
      <c r="DX70">
        <v>0.12</v>
      </c>
      <c r="DY70">
        <v>0.02</v>
      </c>
      <c r="DZ70">
        <v>-14.1039575</v>
      </c>
      <c r="EA70">
        <v>0.185143339587246</v>
      </c>
      <c r="EB70">
        <v>0.025983955506235</v>
      </c>
      <c r="EC70">
        <v>1</v>
      </c>
      <c r="ED70">
        <v>1094.26657142857</v>
      </c>
      <c r="EE70">
        <v>0.567398217056296</v>
      </c>
      <c r="EF70">
        <v>0.199784782162404</v>
      </c>
      <c r="EG70">
        <v>1</v>
      </c>
      <c r="EH70">
        <v>1.75304575</v>
      </c>
      <c r="EI70">
        <v>-0.141348630394002</v>
      </c>
      <c r="EJ70">
        <v>0.0147617918775974</v>
      </c>
      <c r="EK70">
        <v>0</v>
      </c>
      <c r="EL70">
        <v>2</v>
      </c>
      <c r="EM70">
        <v>3</v>
      </c>
      <c r="EN70" t="s">
        <v>305</v>
      </c>
      <c r="EO70">
        <v>100</v>
      </c>
      <c r="EP70">
        <v>100</v>
      </c>
      <c r="EQ70">
        <v>2.935</v>
      </c>
      <c r="ER70">
        <v>-0.0261</v>
      </c>
      <c r="ES70">
        <v>2.93495238095244</v>
      </c>
      <c r="ET70">
        <v>0</v>
      </c>
      <c r="EU70">
        <v>0</v>
      </c>
      <c r="EV70">
        <v>0</v>
      </c>
      <c r="EW70">
        <v>-0.0261150999999999</v>
      </c>
      <c r="EX70">
        <v>0</v>
      </c>
      <c r="EY70">
        <v>0</v>
      </c>
      <c r="EZ70">
        <v>0</v>
      </c>
      <c r="FA70">
        <v>-1</v>
      </c>
      <c r="FB70">
        <v>-1</v>
      </c>
      <c r="FC70">
        <v>-1</v>
      </c>
      <c r="FD70">
        <v>-1</v>
      </c>
      <c r="FE70">
        <v>15.3</v>
      </c>
      <c r="FF70">
        <v>15.1</v>
      </c>
      <c r="FG70">
        <v>2</v>
      </c>
      <c r="FH70">
        <v>635.156</v>
      </c>
      <c r="FI70">
        <v>393.251</v>
      </c>
      <c r="FJ70">
        <v>36.9539</v>
      </c>
      <c r="FK70">
        <v>25.3653</v>
      </c>
      <c r="FL70">
        <v>30.0006</v>
      </c>
      <c r="FM70">
        <v>25.3404</v>
      </c>
      <c r="FN70">
        <v>25.3687</v>
      </c>
      <c r="FO70">
        <v>20.8234</v>
      </c>
      <c r="FP70">
        <v>11.5168</v>
      </c>
      <c r="FQ70">
        <v>75.9094</v>
      </c>
      <c r="FR70">
        <v>37.04</v>
      </c>
      <c r="FS70">
        <v>420</v>
      </c>
      <c r="FT70">
        <v>22.4012</v>
      </c>
      <c r="FU70">
        <v>101.452</v>
      </c>
      <c r="FV70">
        <v>102.265</v>
      </c>
    </row>
    <row r="71" spans="1:178">
      <c r="A71">
        <v>55</v>
      </c>
      <c r="B71">
        <v>1620340052.1</v>
      </c>
      <c r="C71">
        <v>810.099999904633</v>
      </c>
      <c r="D71" t="s">
        <v>410</v>
      </c>
      <c r="E71" t="s">
        <v>411</v>
      </c>
      <c r="H71">
        <v>1620340051.1</v>
      </c>
      <c r="I71">
        <f>CE71*AG71*(CA71-CB71)/(100*BT71*(1000-AG71*CA71))</f>
        <v>0</v>
      </c>
      <c r="J71">
        <f>CE71*AG71*(BZ71-BY71*(1000-AG71*CB71)/(1000-AG71*CA71))/(100*BT71)</f>
        <v>0</v>
      </c>
      <c r="K71">
        <f>BY71 - IF(AG71&gt;1, J71*BT71*100.0/(AI71*CM71), 0)</f>
        <v>0</v>
      </c>
      <c r="L71">
        <f>((R71-I71/2)*K71-J71)/(R71+I71/2)</f>
        <v>0</v>
      </c>
      <c r="M71">
        <f>L71*(CF71+CG71)/1000.0</f>
        <v>0</v>
      </c>
      <c r="N71">
        <f>(BY71 - IF(AG71&gt;1, J71*BT71*100.0/(AI71*CM71), 0))*(CF71+CG71)/1000.0</f>
        <v>0</v>
      </c>
      <c r="O71">
        <f>2.0/((1/Q71-1/P71)+SIGN(Q71)*SQRT((1/Q71-1/P71)*(1/Q71-1/P71) + 4*BU71/((BU71+1)*(BU71+1))*(2*1/Q71*1/P71-1/P71*1/P71)))</f>
        <v>0</v>
      </c>
      <c r="P71">
        <f>IF(LEFT(BV71,1)&lt;&gt;"0",IF(LEFT(BV71,1)="1",3.0,BW71),$D$5+$E$5*(CM71*CF71/($K$5*1000))+$F$5*(CM71*CF71/($K$5*1000))*MAX(MIN(BT71,$J$5),$I$5)*MAX(MIN(BT71,$J$5),$I$5)+$G$5*MAX(MIN(BT71,$J$5),$I$5)*(CM71*CF71/($K$5*1000))+$H$5*(CM71*CF71/($K$5*1000))*(CM71*CF71/($K$5*1000)))</f>
        <v>0</v>
      </c>
      <c r="Q71">
        <f>I71*(1000-(1000*0.61365*exp(17.502*U71/(240.97+U71))/(CF71+CG71)+CA71)/2)/(1000*0.61365*exp(17.502*U71/(240.97+U71))/(CF71+CG71)-CA71)</f>
        <v>0</v>
      </c>
      <c r="R71">
        <f>1/((BU71+1)/(O71/1.6)+1/(P71/1.37)) + BU71/((BU71+1)/(O71/1.6) + BU71/(P71/1.37))</f>
        <v>0</v>
      </c>
      <c r="S71">
        <f>(BQ71*BS71)</f>
        <v>0</v>
      </c>
      <c r="T71">
        <f>(CH71+(S71+2*0.95*5.67E-8*(((CH71+$B$7)+273)^4-(CH71+273)^4)-44100*I71)/(1.84*29.3*P71+8*0.95*5.67E-8*(CH71+273)^3))</f>
        <v>0</v>
      </c>
      <c r="U71">
        <f>($C$7*CI71+$D$7*CJ71+$E$7*T71)</f>
        <v>0</v>
      </c>
      <c r="V71">
        <f>0.61365*exp(17.502*U71/(240.97+U71))</f>
        <v>0</v>
      </c>
      <c r="W71">
        <f>(X71/Y71*100)</f>
        <v>0</v>
      </c>
      <c r="X71">
        <f>CA71*(CF71+CG71)/1000</f>
        <v>0</v>
      </c>
      <c r="Y71">
        <f>0.61365*exp(17.502*CH71/(240.97+CH71))</f>
        <v>0</v>
      </c>
      <c r="Z71">
        <f>(V71-CA71*(CF71+CG71)/1000)</f>
        <v>0</v>
      </c>
      <c r="AA71">
        <f>(-I71*44100)</f>
        <v>0</v>
      </c>
      <c r="AB71">
        <f>2*29.3*P71*0.92*(CH71-U71)</f>
        <v>0</v>
      </c>
      <c r="AC71">
        <f>2*0.95*5.67E-8*(((CH71+$B$7)+273)^4-(U71+273)^4)</f>
        <v>0</v>
      </c>
      <c r="AD71">
        <f>S71+AC71+AA71+AB71</f>
        <v>0</v>
      </c>
      <c r="AE71">
        <v>0</v>
      </c>
      <c r="AF71">
        <v>0</v>
      </c>
      <c r="AG71">
        <f>IF(AE71*$H$13&gt;=AI71,1.0,(AI71/(AI71-AE71*$H$13)))</f>
        <v>0</v>
      </c>
      <c r="AH71">
        <f>(AG71-1)*100</f>
        <v>0</v>
      </c>
      <c r="AI71">
        <f>MAX(0,($B$13+$C$13*CM71)/(1+$D$13*CM71)*CF71/(CH71+273)*$E$13)</f>
        <v>0</v>
      </c>
      <c r="AJ71" t="s">
        <v>297</v>
      </c>
      <c r="AK71">
        <v>0</v>
      </c>
      <c r="AL71">
        <v>0</v>
      </c>
      <c r="AM71">
        <f>AL71-AK71</f>
        <v>0</v>
      </c>
      <c r="AN71">
        <f>AM71/AL71</f>
        <v>0</v>
      </c>
      <c r="AO71">
        <v>0</v>
      </c>
      <c r="AP71" t="s">
        <v>297</v>
      </c>
      <c r="AQ71">
        <v>0</v>
      </c>
      <c r="AR71">
        <v>0</v>
      </c>
      <c r="AS71">
        <f>1-AQ71/AR71</f>
        <v>0</v>
      </c>
      <c r="AT71">
        <v>0.5</v>
      </c>
      <c r="AU71">
        <f>BQ71</f>
        <v>0</v>
      </c>
      <c r="AV71">
        <f>J71</f>
        <v>0</v>
      </c>
      <c r="AW71">
        <f>AS71*AT71*AU71</f>
        <v>0</v>
      </c>
      <c r="AX71">
        <f>BC71/AR71</f>
        <v>0</v>
      </c>
      <c r="AY71">
        <f>(AV71-AO71)/AU71</f>
        <v>0</v>
      </c>
      <c r="AZ71">
        <f>(AL71-AR71)/AR71</f>
        <v>0</v>
      </c>
      <c r="BA71" t="s">
        <v>297</v>
      </c>
      <c r="BB71">
        <v>0</v>
      </c>
      <c r="BC71">
        <f>AR71-BB71</f>
        <v>0</v>
      </c>
      <c r="BD71">
        <f>(AR71-AQ71)/(AR71-BB71)</f>
        <v>0</v>
      </c>
      <c r="BE71">
        <f>(AL71-AR71)/(AL71-BB71)</f>
        <v>0</v>
      </c>
      <c r="BF71">
        <f>(AR71-AQ71)/(AR71-AK71)</f>
        <v>0</v>
      </c>
      <c r="BG71">
        <f>(AL71-AR71)/(AL71-AK71)</f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f>$B$11*CN71+$C$11*CO71+$F$11*CP71*(1-CS71)</f>
        <v>0</v>
      </c>
      <c r="BQ71">
        <f>BP71*BR71</f>
        <v>0</v>
      </c>
      <c r="BR71">
        <f>($B$11*$D$9+$C$11*$D$9+$F$11*((DC71+CU71)/MAX(DC71+CU71+DD71, 0.1)*$I$9+DD71/MAX(DC71+CU71+DD71, 0.1)*$J$9))/($B$11+$C$11+$F$11)</f>
        <v>0</v>
      </c>
      <c r="BS71">
        <f>($B$11*$K$9+$C$11*$K$9+$F$11*((DC71+CU71)/MAX(DC71+CU71+DD71, 0.1)*$P$9+DD71/MAX(DC71+CU71+DD71, 0.1)*$Q$9))/($B$11+$C$11+$F$11)</f>
        <v>0</v>
      </c>
      <c r="BT71">
        <v>6</v>
      </c>
      <c r="BU71">
        <v>0.5</v>
      </c>
      <c r="BV71" t="s">
        <v>298</v>
      </c>
      <c r="BW71">
        <v>2</v>
      </c>
      <c r="BX71">
        <v>1620340051.1</v>
      </c>
      <c r="BY71">
        <v>405.814666666667</v>
      </c>
      <c r="BZ71">
        <v>419.904</v>
      </c>
      <c r="CA71">
        <v>24.7762</v>
      </c>
      <c r="CB71">
        <v>23.0182</v>
      </c>
      <c r="CC71">
        <v>402.879666666667</v>
      </c>
      <c r="CD71">
        <v>24.8023666666667</v>
      </c>
      <c r="CE71">
        <v>600.026666666667</v>
      </c>
      <c r="CF71">
        <v>100.251333333333</v>
      </c>
      <c r="CG71">
        <v>0.0995662333333333</v>
      </c>
      <c r="CH71">
        <v>30.6125666666667</v>
      </c>
      <c r="CI71">
        <v>29.2229</v>
      </c>
      <c r="CJ71">
        <v>999.9</v>
      </c>
      <c r="CK71">
        <v>0</v>
      </c>
      <c r="CL71">
        <v>0</v>
      </c>
      <c r="CM71">
        <v>10029.3666666667</v>
      </c>
      <c r="CN71">
        <v>0</v>
      </c>
      <c r="CO71">
        <v>0.221023</v>
      </c>
      <c r="CP71">
        <v>882.976666666667</v>
      </c>
      <c r="CQ71">
        <v>0.954997</v>
      </c>
      <c r="CR71">
        <v>0.0450026</v>
      </c>
      <c r="CS71">
        <v>0</v>
      </c>
      <c r="CT71">
        <v>1094.29666666667</v>
      </c>
      <c r="CU71">
        <v>4.99999</v>
      </c>
      <c r="CV71">
        <v>9683.49666666667</v>
      </c>
      <c r="CW71">
        <v>7632.94333333333</v>
      </c>
      <c r="CX71">
        <v>39.437</v>
      </c>
      <c r="CY71">
        <v>42</v>
      </c>
      <c r="CZ71">
        <v>40.812</v>
      </c>
      <c r="DA71">
        <v>41.75</v>
      </c>
      <c r="DB71">
        <v>42.25</v>
      </c>
      <c r="DC71">
        <v>838.463333333333</v>
      </c>
      <c r="DD71">
        <v>39.51</v>
      </c>
      <c r="DE71">
        <v>0</v>
      </c>
      <c r="DF71">
        <v>1620340053.1</v>
      </c>
      <c r="DG71">
        <v>0</v>
      </c>
      <c r="DH71">
        <v>1094.37576923077</v>
      </c>
      <c r="DI71">
        <v>0.605470069446146</v>
      </c>
      <c r="DJ71">
        <v>11.2704273245814</v>
      </c>
      <c r="DK71">
        <v>9682.65692307692</v>
      </c>
      <c r="DL71">
        <v>15</v>
      </c>
      <c r="DM71">
        <v>1620339131</v>
      </c>
      <c r="DN71" t="s">
        <v>299</v>
      </c>
      <c r="DO71">
        <v>1620339116.5</v>
      </c>
      <c r="DP71">
        <v>1620339131</v>
      </c>
      <c r="DQ71">
        <v>60</v>
      </c>
      <c r="DR71">
        <v>0.345</v>
      </c>
      <c r="DS71">
        <v>-0.025</v>
      </c>
      <c r="DT71">
        <v>2.935</v>
      </c>
      <c r="DU71">
        <v>-0.026</v>
      </c>
      <c r="DV71">
        <v>420</v>
      </c>
      <c r="DW71">
        <v>1</v>
      </c>
      <c r="DX71">
        <v>0.12</v>
      </c>
      <c r="DY71">
        <v>0.02</v>
      </c>
      <c r="DZ71">
        <v>-14.0877775</v>
      </c>
      <c r="EA71">
        <v>0.0571080675422502</v>
      </c>
      <c r="EB71">
        <v>0.0266921757028159</v>
      </c>
      <c r="EC71">
        <v>1</v>
      </c>
      <c r="ED71">
        <v>1094.35114285714</v>
      </c>
      <c r="EE71">
        <v>0.359029956564786</v>
      </c>
      <c r="EF71">
        <v>0.202777449134633</v>
      </c>
      <c r="EG71">
        <v>1</v>
      </c>
      <c r="EH71">
        <v>1.7546355</v>
      </c>
      <c r="EI71">
        <v>0.129524127579729</v>
      </c>
      <c r="EJ71">
        <v>0.0139111180266002</v>
      </c>
      <c r="EK71">
        <v>0</v>
      </c>
      <c r="EL71">
        <v>2</v>
      </c>
      <c r="EM71">
        <v>3</v>
      </c>
      <c r="EN71" t="s">
        <v>305</v>
      </c>
      <c r="EO71">
        <v>100</v>
      </c>
      <c r="EP71">
        <v>100</v>
      </c>
      <c r="EQ71">
        <v>2.935</v>
      </c>
      <c r="ER71">
        <v>-0.0261</v>
      </c>
      <c r="ES71">
        <v>2.93495238095244</v>
      </c>
      <c r="ET71">
        <v>0</v>
      </c>
      <c r="EU71">
        <v>0</v>
      </c>
      <c r="EV71">
        <v>0</v>
      </c>
      <c r="EW71">
        <v>-0.0261150999999999</v>
      </c>
      <c r="EX71">
        <v>0</v>
      </c>
      <c r="EY71">
        <v>0</v>
      </c>
      <c r="EZ71">
        <v>0</v>
      </c>
      <c r="FA71">
        <v>-1</v>
      </c>
      <c r="FB71">
        <v>-1</v>
      </c>
      <c r="FC71">
        <v>-1</v>
      </c>
      <c r="FD71">
        <v>-1</v>
      </c>
      <c r="FE71">
        <v>15.6</v>
      </c>
      <c r="FF71">
        <v>15.4</v>
      </c>
      <c r="FG71">
        <v>2</v>
      </c>
      <c r="FH71">
        <v>635.682</v>
      </c>
      <c r="FI71">
        <v>394.288</v>
      </c>
      <c r="FJ71">
        <v>37.4477</v>
      </c>
      <c r="FK71">
        <v>25.3904</v>
      </c>
      <c r="FL71">
        <v>30.0006</v>
      </c>
      <c r="FM71">
        <v>25.3548</v>
      </c>
      <c r="FN71">
        <v>25.3819</v>
      </c>
      <c r="FO71">
        <v>20.8346</v>
      </c>
      <c r="FP71">
        <v>11.5168</v>
      </c>
      <c r="FQ71">
        <v>79.8603</v>
      </c>
      <c r="FR71">
        <v>37.51</v>
      </c>
      <c r="FS71">
        <v>420</v>
      </c>
      <c r="FT71">
        <v>23.2616</v>
      </c>
      <c r="FU71">
        <v>101.448</v>
      </c>
      <c r="FV71">
        <v>102.259</v>
      </c>
    </row>
    <row r="72" spans="1:178">
      <c r="A72">
        <v>56</v>
      </c>
      <c r="B72">
        <v>1620340067.1</v>
      </c>
      <c r="C72">
        <v>825.099999904633</v>
      </c>
      <c r="D72" t="s">
        <v>412</v>
      </c>
      <c r="E72" t="s">
        <v>413</v>
      </c>
      <c r="H72">
        <v>1620340066.1</v>
      </c>
      <c r="I72">
        <f>CE72*AG72*(CA72-CB72)/(100*BT72*(1000-AG72*CA72))</f>
        <v>0</v>
      </c>
      <c r="J72">
        <f>CE72*AG72*(BZ72-BY72*(1000-AG72*CB72)/(1000-AG72*CA72))/(100*BT72)</f>
        <v>0</v>
      </c>
      <c r="K72">
        <f>BY72 - IF(AG72&gt;1, J72*BT72*100.0/(AI72*CM72), 0)</f>
        <v>0</v>
      </c>
      <c r="L72">
        <f>((R72-I72/2)*K72-J72)/(R72+I72/2)</f>
        <v>0</v>
      </c>
      <c r="M72">
        <f>L72*(CF72+CG72)/1000.0</f>
        <v>0</v>
      </c>
      <c r="N72">
        <f>(BY72 - IF(AG72&gt;1, J72*BT72*100.0/(AI72*CM72), 0))*(CF72+CG72)/1000.0</f>
        <v>0</v>
      </c>
      <c r="O72">
        <f>2.0/((1/Q72-1/P72)+SIGN(Q72)*SQRT((1/Q72-1/P72)*(1/Q72-1/P72) + 4*BU72/((BU72+1)*(BU72+1))*(2*1/Q72*1/P72-1/P72*1/P72)))</f>
        <v>0</v>
      </c>
      <c r="P72">
        <f>IF(LEFT(BV72,1)&lt;&gt;"0",IF(LEFT(BV72,1)="1",3.0,BW72),$D$5+$E$5*(CM72*CF72/($K$5*1000))+$F$5*(CM72*CF72/($K$5*1000))*MAX(MIN(BT72,$J$5),$I$5)*MAX(MIN(BT72,$J$5),$I$5)+$G$5*MAX(MIN(BT72,$J$5),$I$5)*(CM72*CF72/($K$5*1000))+$H$5*(CM72*CF72/($K$5*1000))*(CM72*CF72/($K$5*1000)))</f>
        <v>0</v>
      </c>
      <c r="Q72">
        <f>I72*(1000-(1000*0.61365*exp(17.502*U72/(240.97+U72))/(CF72+CG72)+CA72)/2)/(1000*0.61365*exp(17.502*U72/(240.97+U72))/(CF72+CG72)-CA72)</f>
        <v>0</v>
      </c>
      <c r="R72">
        <f>1/((BU72+1)/(O72/1.6)+1/(P72/1.37)) + BU72/((BU72+1)/(O72/1.6) + BU72/(P72/1.37))</f>
        <v>0</v>
      </c>
      <c r="S72">
        <f>(BQ72*BS72)</f>
        <v>0</v>
      </c>
      <c r="T72">
        <f>(CH72+(S72+2*0.95*5.67E-8*(((CH72+$B$7)+273)^4-(CH72+273)^4)-44100*I72)/(1.84*29.3*P72+8*0.95*5.67E-8*(CH72+273)^3))</f>
        <v>0</v>
      </c>
      <c r="U72">
        <f>($C$7*CI72+$D$7*CJ72+$E$7*T72)</f>
        <v>0</v>
      </c>
      <c r="V72">
        <f>0.61365*exp(17.502*U72/(240.97+U72))</f>
        <v>0</v>
      </c>
      <c r="W72">
        <f>(X72/Y72*100)</f>
        <v>0</v>
      </c>
      <c r="X72">
        <f>CA72*(CF72+CG72)/1000</f>
        <v>0</v>
      </c>
      <c r="Y72">
        <f>0.61365*exp(17.502*CH72/(240.97+CH72))</f>
        <v>0</v>
      </c>
      <c r="Z72">
        <f>(V72-CA72*(CF72+CG72)/1000)</f>
        <v>0</v>
      </c>
      <c r="AA72">
        <f>(-I72*44100)</f>
        <v>0</v>
      </c>
      <c r="AB72">
        <f>2*29.3*P72*0.92*(CH72-U72)</f>
        <v>0</v>
      </c>
      <c r="AC72">
        <f>2*0.95*5.67E-8*(((CH72+$B$7)+273)^4-(U72+273)^4)</f>
        <v>0</v>
      </c>
      <c r="AD72">
        <f>S72+AC72+AA72+AB72</f>
        <v>0</v>
      </c>
      <c r="AE72">
        <v>0</v>
      </c>
      <c r="AF72">
        <v>0</v>
      </c>
      <c r="AG72">
        <f>IF(AE72*$H$13&gt;=AI72,1.0,(AI72/(AI72-AE72*$H$13)))</f>
        <v>0</v>
      </c>
      <c r="AH72">
        <f>(AG72-1)*100</f>
        <v>0</v>
      </c>
      <c r="AI72">
        <f>MAX(0,($B$13+$C$13*CM72)/(1+$D$13*CM72)*CF72/(CH72+273)*$E$13)</f>
        <v>0</v>
      </c>
      <c r="AJ72" t="s">
        <v>297</v>
      </c>
      <c r="AK72">
        <v>0</v>
      </c>
      <c r="AL72">
        <v>0</v>
      </c>
      <c r="AM72">
        <f>AL72-AK72</f>
        <v>0</v>
      </c>
      <c r="AN72">
        <f>AM72/AL72</f>
        <v>0</v>
      </c>
      <c r="AO72">
        <v>0</v>
      </c>
      <c r="AP72" t="s">
        <v>297</v>
      </c>
      <c r="AQ72">
        <v>0</v>
      </c>
      <c r="AR72">
        <v>0</v>
      </c>
      <c r="AS72">
        <f>1-AQ72/AR72</f>
        <v>0</v>
      </c>
      <c r="AT72">
        <v>0.5</v>
      </c>
      <c r="AU72">
        <f>BQ72</f>
        <v>0</v>
      </c>
      <c r="AV72">
        <f>J72</f>
        <v>0</v>
      </c>
      <c r="AW72">
        <f>AS72*AT72*AU72</f>
        <v>0</v>
      </c>
      <c r="AX72">
        <f>BC72/AR72</f>
        <v>0</v>
      </c>
      <c r="AY72">
        <f>(AV72-AO72)/AU72</f>
        <v>0</v>
      </c>
      <c r="AZ72">
        <f>(AL72-AR72)/AR72</f>
        <v>0</v>
      </c>
      <c r="BA72" t="s">
        <v>297</v>
      </c>
      <c r="BB72">
        <v>0</v>
      </c>
      <c r="BC72">
        <f>AR72-BB72</f>
        <v>0</v>
      </c>
      <c r="BD72">
        <f>(AR72-AQ72)/(AR72-BB72)</f>
        <v>0</v>
      </c>
      <c r="BE72">
        <f>(AL72-AR72)/(AL72-BB72)</f>
        <v>0</v>
      </c>
      <c r="BF72">
        <f>(AR72-AQ72)/(AR72-AK72)</f>
        <v>0</v>
      </c>
      <c r="BG72">
        <f>(AL72-AR72)/(AL72-AK72)</f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f>$B$11*CN72+$C$11*CO72+$F$11*CP72*(1-CS72)</f>
        <v>0</v>
      </c>
      <c r="BQ72">
        <f>BP72*BR72</f>
        <v>0</v>
      </c>
      <c r="BR72">
        <f>($B$11*$D$9+$C$11*$D$9+$F$11*((DC72+CU72)/MAX(DC72+CU72+DD72, 0.1)*$I$9+DD72/MAX(DC72+CU72+DD72, 0.1)*$J$9))/($B$11+$C$11+$F$11)</f>
        <v>0</v>
      </c>
      <c r="BS72">
        <f>($B$11*$K$9+$C$11*$K$9+$F$11*((DC72+CU72)/MAX(DC72+CU72+DD72, 0.1)*$P$9+DD72/MAX(DC72+CU72+DD72, 0.1)*$Q$9))/($B$11+$C$11+$F$11)</f>
        <v>0</v>
      </c>
      <c r="BT72">
        <v>6</v>
      </c>
      <c r="BU72">
        <v>0.5</v>
      </c>
      <c r="BV72" t="s">
        <v>298</v>
      </c>
      <c r="BW72">
        <v>2</v>
      </c>
      <c r="BX72">
        <v>1620340066.1</v>
      </c>
      <c r="BY72">
        <v>405.789333333333</v>
      </c>
      <c r="BZ72">
        <v>419.905</v>
      </c>
      <c r="CA72">
        <v>25.4977333333333</v>
      </c>
      <c r="CB72">
        <v>23.7958333333333</v>
      </c>
      <c r="CC72">
        <v>402.854333333333</v>
      </c>
      <c r="CD72">
        <v>25.5238666666667</v>
      </c>
      <c r="CE72">
        <v>600.010333333333</v>
      </c>
      <c r="CF72">
        <v>100.253666666667</v>
      </c>
      <c r="CG72">
        <v>0.0996502666666667</v>
      </c>
      <c r="CH72">
        <v>30.9412</v>
      </c>
      <c r="CI72">
        <v>29.5474666666667</v>
      </c>
      <c r="CJ72">
        <v>999.9</v>
      </c>
      <c r="CK72">
        <v>0</v>
      </c>
      <c r="CL72">
        <v>0</v>
      </c>
      <c r="CM72">
        <v>10030.6</v>
      </c>
      <c r="CN72">
        <v>0</v>
      </c>
      <c r="CO72">
        <v>0.221023</v>
      </c>
      <c r="CP72">
        <v>882.955333333333</v>
      </c>
      <c r="CQ72">
        <v>0.954997</v>
      </c>
      <c r="CR72">
        <v>0.0450026</v>
      </c>
      <c r="CS72">
        <v>0</v>
      </c>
      <c r="CT72">
        <v>1094.36333333333</v>
      </c>
      <c r="CU72">
        <v>4.99999</v>
      </c>
      <c r="CV72">
        <v>9684.38333333333</v>
      </c>
      <c r="CW72">
        <v>7632.75333333333</v>
      </c>
      <c r="CX72">
        <v>39.5</v>
      </c>
      <c r="CY72">
        <v>42.062</v>
      </c>
      <c r="CZ72">
        <v>40.875</v>
      </c>
      <c r="DA72">
        <v>41.812</v>
      </c>
      <c r="DB72">
        <v>42.312</v>
      </c>
      <c r="DC72">
        <v>838.446666666667</v>
      </c>
      <c r="DD72">
        <v>39.51</v>
      </c>
      <c r="DE72">
        <v>0</v>
      </c>
      <c r="DF72">
        <v>1620340068.1</v>
      </c>
      <c r="DG72">
        <v>0</v>
      </c>
      <c r="DH72">
        <v>1094.4248</v>
      </c>
      <c r="DI72">
        <v>-0.0238461596612506</v>
      </c>
      <c r="DJ72">
        <v>3.19615383423916</v>
      </c>
      <c r="DK72">
        <v>9684.496</v>
      </c>
      <c r="DL72">
        <v>15</v>
      </c>
      <c r="DM72">
        <v>1620339131</v>
      </c>
      <c r="DN72" t="s">
        <v>299</v>
      </c>
      <c r="DO72">
        <v>1620339116.5</v>
      </c>
      <c r="DP72">
        <v>1620339131</v>
      </c>
      <c r="DQ72">
        <v>60</v>
      </c>
      <c r="DR72">
        <v>0.345</v>
      </c>
      <c r="DS72">
        <v>-0.025</v>
      </c>
      <c r="DT72">
        <v>2.935</v>
      </c>
      <c r="DU72">
        <v>-0.026</v>
      </c>
      <c r="DV72">
        <v>420</v>
      </c>
      <c r="DW72">
        <v>1</v>
      </c>
      <c r="DX72">
        <v>0.12</v>
      </c>
      <c r="DY72">
        <v>0.02</v>
      </c>
      <c r="DZ72">
        <v>-14.0848725</v>
      </c>
      <c r="EA72">
        <v>-0.109331707317044</v>
      </c>
      <c r="EB72">
        <v>0.0221803289820057</v>
      </c>
      <c r="EC72">
        <v>1</v>
      </c>
      <c r="ED72">
        <v>1094.42852941176</v>
      </c>
      <c r="EE72">
        <v>0.0399952484868959</v>
      </c>
      <c r="EF72">
        <v>0.178146211479102</v>
      </c>
      <c r="EG72">
        <v>1</v>
      </c>
      <c r="EH72">
        <v>1.74503275</v>
      </c>
      <c r="EI72">
        <v>-0.194530469043153</v>
      </c>
      <c r="EJ72">
        <v>0.0203452494439734</v>
      </c>
      <c r="EK72">
        <v>0</v>
      </c>
      <c r="EL72">
        <v>2</v>
      </c>
      <c r="EM72">
        <v>3</v>
      </c>
      <c r="EN72" t="s">
        <v>305</v>
      </c>
      <c r="EO72">
        <v>100</v>
      </c>
      <c r="EP72">
        <v>100</v>
      </c>
      <c r="EQ72">
        <v>2.935</v>
      </c>
      <c r="ER72">
        <v>-0.0261</v>
      </c>
      <c r="ES72">
        <v>2.93495238095244</v>
      </c>
      <c r="ET72">
        <v>0</v>
      </c>
      <c r="EU72">
        <v>0</v>
      </c>
      <c r="EV72">
        <v>0</v>
      </c>
      <c r="EW72">
        <v>-0.0261150999999999</v>
      </c>
      <c r="EX72">
        <v>0</v>
      </c>
      <c r="EY72">
        <v>0</v>
      </c>
      <c r="EZ72">
        <v>0</v>
      </c>
      <c r="FA72">
        <v>-1</v>
      </c>
      <c r="FB72">
        <v>-1</v>
      </c>
      <c r="FC72">
        <v>-1</v>
      </c>
      <c r="FD72">
        <v>-1</v>
      </c>
      <c r="FE72">
        <v>15.8</v>
      </c>
      <c r="FF72">
        <v>15.6</v>
      </c>
      <c r="FG72">
        <v>2</v>
      </c>
      <c r="FH72">
        <v>635.819</v>
      </c>
      <c r="FI72">
        <v>395.368</v>
      </c>
      <c r="FJ72">
        <v>37.9543</v>
      </c>
      <c r="FK72">
        <v>25.4172</v>
      </c>
      <c r="FL72">
        <v>30.0006</v>
      </c>
      <c r="FM72">
        <v>25.3697</v>
      </c>
      <c r="FN72">
        <v>25.3952</v>
      </c>
      <c r="FO72">
        <v>20.8487</v>
      </c>
      <c r="FP72">
        <v>10.7902</v>
      </c>
      <c r="FQ72">
        <v>83.957</v>
      </c>
      <c r="FR72">
        <v>38.05</v>
      </c>
      <c r="FS72">
        <v>420</v>
      </c>
      <c r="FT72">
        <v>24.0128</v>
      </c>
      <c r="FU72">
        <v>101.446</v>
      </c>
      <c r="FV72">
        <v>102.253</v>
      </c>
    </row>
    <row r="73" spans="1:178">
      <c r="A73">
        <v>57</v>
      </c>
      <c r="B73">
        <v>1620340082.1</v>
      </c>
      <c r="C73">
        <v>840.099999904633</v>
      </c>
      <c r="D73" t="s">
        <v>414</v>
      </c>
      <c r="E73" t="s">
        <v>415</v>
      </c>
      <c r="H73">
        <v>1620340081.1</v>
      </c>
      <c r="I73">
        <f>CE73*AG73*(CA73-CB73)/(100*BT73*(1000-AG73*CA73))</f>
        <v>0</v>
      </c>
      <c r="J73">
        <f>CE73*AG73*(BZ73-BY73*(1000-AG73*CB73)/(1000-AG73*CA73))/(100*BT73)</f>
        <v>0</v>
      </c>
      <c r="K73">
        <f>BY73 - IF(AG73&gt;1, J73*BT73*100.0/(AI73*CM73), 0)</f>
        <v>0</v>
      </c>
      <c r="L73">
        <f>((R73-I73/2)*K73-J73)/(R73+I73/2)</f>
        <v>0</v>
      </c>
      <c r="M73">
        <f>L73*(CF73+CG73)/1000.0</f>
        <v>0</v>
      </c>
      <c r="N73">
        <f>(BY73 - IF(AG73&gt;1, J73*BT73*100.0/(AI73*CM73), 0))*(CF73+CG73)/1000.0</f>
        <v>0</v>
      </c>
      <c r="O73">
        <f>2.0/((1/Q73-1/P73)+SIGN(Q73)*SQRT((1/Q73-1/P73)*(1/Q73-1/P73) + 4*BU73/((BU73+1)*(BU73+1))*(2*1/Q73*1/P73-1/P73*1/P73)))</f>
        <v>0</v>
      </c>
      <c r="P73">
        <f>IF(LEFT(BV73,1)&lt;&gt;"0",IF(LEFT(BV73,1)="1",3.0,BW73),$D$5+$E$5*(CM73*CF73/($K$5*1000))+$F$5*(CM73*CF73/($K$5*1000))*MAX(MIN(BT73,$J$5),$I$5)*MAX(MIN(BT73,$J$5),$I$5)+$G$5*MAX(MIN(BT73,$J$5),$I$5)*(CM73*CF73/($K$5*1000))+$H$5*(CM73*CF73/($K$5*1000))*(CM73*CF73/($K$5*1000)))</f>
        <v>0</v>
      </c>
      <c r="Q73">
        <f>I73*(1000-(1000*0.61365*exp(17.502*U73/(240.97+U73))/(CF73+CG73)+CA73)/2)/(1000*0.61365*exp(17.502*U73/(240.97+U73))/(CF73+CG73)-CA73)</f>
        <v>0</v>
      </c>
      <c r="R73">
        <f>1/((BU73+1)/(O73/1.6)+1/(P73/1.37)) + BU73/((BU73+1)/(O73/1.6) + BU73/(P73/1.37))</f>
        <v>0</v>
      </c>
      <c r="S73">
        <f>(BQ73*BS73)</f>
        <v>0</v>
      </c>
      <c r="T73">
        <f>(CH73+(S73+2*0.95*5.67E-8*(((CH73+$B$7)+273)^4-(CH73+273)^4)-44100*I73)/(1.84*29.3*P73+8*0.95*5.67E-8*(CH73+273)^3))</f>
        <v>0</v>
      </c>
      <c r="U73">
        <f>($C$7*CI73+$D$7*CJ73+$E$7*T73)</f>
        <v>0</v>
      </c>
      <c r="V73">
        <f>0.61365*exp(17.502*U73/(240.97+U73))</f>
        <v>0</v>
      </c>
      <c r="W73">
        <f>(X73/Y73*100)</f>
        <v>0</v>
      </c>
      <c r="X73">
        <f>CA73*(CF73+CG73)/1000</f>
        <v>0</v>
      </c>
      <c r="Y73">
        <f>0.61365*exp(17.502*CH73/(240.97+CH73))</f>
        <v>0</v>
      </c>
      <c r="Z73">
        <f>(V73-CA73*(CF73+CG73)/1000)</f>
        <v>0</v>
      </c>
      <c r="AA73">
        <f>(-I73*44100)</f>
        <v>0</v>
      </c>
      <c r="AB73">
        <f>2*29.3*P73*0.92*(CH73-U73)</f>
        <v>0</v>
      </c>
      <c r="AC73">
        <f>2*0.95*5.67E-8*(((CH73+$B$7)+273)^4-(U73+273)^4)</f>
        <v>0</v>
      </c>
      <c r="AD73">
        <f>S73+AC73+AA73+AB73</f>
        <v>0</v>
      </c>
      <c r="AE73">
        <v>0</v>
      </c>
      <c r="AF73">
        <v>0</v>
      </c>
      <c r="AG73">
        <f>IF(AE73*$H$13&gt;=AI73,1.0,(AI73/(AI73-AE73*$H$13)))</f>
        <v>0</v>
      </c>
      <c r="AH73">
        <f>(AG73-1)*100</f>
        <v>0</v>
      </c>
      <c r="AI73">
        <f>MAX(0,($B$13+$C$13*CM73)/(1+$D$13*CM73)*CF73/(CH73+273)*$E$13)</f>
        <v>0</v>
      </c>
      <c r="AJ73" t="s">
        <v>297</v>
      </c>
      <c r="AK73">
        <v>0</v>
      </c>
      <c r="AL73">
        <v>0</v>
      </c>
      <c r="AM73">
        <f>AL73-AK73</f>
        <v>0</v>
      </c>
      <c r="AN73">
        <f>AM73/AL73</f>
        <v>0</v>
      </c>
      <c r="AO73">
        <v>0</v>
      </c>
      <c r="AP73" t="s">
        <v>297</v>
      </c>
      <c r="AQ73">
        <v>0</v>
      </c>
      <c r="AR73">
        <v>0</v>
      </c>
      <c r="AS73">
        <f>1-AQ73/AR73</f>
        <v>0</v>
      </c>
      <c r="AT73">
        <v>0.5</v>
      </c>
      <c r="AU73">
        <f>BQ73</f>
        <v>0</v>
      </c>
      <c r="AV73">
        <f>J73</f>
        <v>0</v>
      </c>
      <c r="AW73">
        <f>AS73*AT73*AU73</f>
        <v>0</v>
      </c>
      <c r="AX73">
        <f>BC73/AR73</f>
        <v>0</v>
      </c>
      <c r="AY73">
        <f>(AV73-AO73)/AU73</f>
        <v>0</v>
      </c>
      <c r="AZ73">
        <f>(AL73-AR73)/AR73</f>
        <v>0</v>
      </c>
      <c r="BA73" t="s">
        <v>297</v>
      </c>
      <c r="BB73">
        <v>0</v>
      </c>
      <c r="BC73">
        <f>AR73-BB73</f>
        <v>0</v>
      </c>
      <c r="BD73">
        <f>(AR73-AQ73)/(AR73-BB73)</f>
        <v>0</v>
      </c>
      <c r="BE73">
        <f>(AL73-AR73)/(AL73-BB73)</f>
        <v>0</v>
      </c>
      <c r="BF73">
        <f>(AR73-AQ73)/(AR73-AK73)</f>
        <v>0</v>
      </c>
      <c r="BG73">
        <f>(AL73-AR73)/(AL73-AK73)</f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f>$B$11*CN73+$C$11*CO73+$F$11*CP73*(1-CS73)</f>
        <v>0</v>
      </c>
      <c r="BQ73">
        <f>BP73*BR73</f>
        <v>0</v>
      </c>
      <c r="BR73">
        <f>($B$11*$D$9+$C$11*$D$9+$F$11*((DC73+CU73)/MAX(DC73+CU73+DD73, 0.1)*$I$9+DD73/MAX(DC73+CU73+DD73, 0.1)*$J$9))/($B$11+$C$11+$F$11)</f>
        <v>0</v>
      </c>
      <c r="BS73">
        <f>($B$11*$K$9+$C$11*$K$9+$F$11*((DC73+CU73)/MAX(DC73+CU73+DD73, 0.1)*$P$9+DD73/MAX(DC73+CU73+DD73, 0.1)*$Q$9))/($B$11+$C$11+$F$11)</f>
        <v>0</v>
      </c>
      <c r="BT73">
        <v>6</v>
      </c>
      <c r="BU73">
        <v>0.5</v>
      </c>
      <c r="BV73" t="s">
        <v>298</v>
      </c>
      <c r="BW73">
        <v>2</v>
      </c>
      <c r="BX73">
        <v>1620340081.1</v>
      </c>
      <c r="BY73">
        <v>405.709666666667</v>
      </c>
      <c r="BZ73">
        <v>419.869</v>
      </c>
      <c r="CA73">
        <v>26.2348</v>
      </c>
      <c r="CB73">
        <v>24.5616333333333</v>
      </c>
      <c r="CC73">
        <v>402.774666666667</v>
      </c>
      <c r="CD73">
        <v>26.2609</v>
      </c>
      <c r="CE73">
        <v>600.067333333333</v>
      </c>
      <c r="CF73">
        <v>100.255</v>
      </c>
      <c r="CG73">
        <v>0.0998496333333333</v>
      </c>
      <c r="CH73">
        <v>31.2684666666667</v>
      </c>
      <c r="CI73">
        <v>29.8591</v>
      </c>
      <c r="CJ73">
        <v>999.9</v>
      </c>
      <c r="CK73">
        <v>0</v>
      </c>
      <c r="CL73">
        <v>0</v>
      </c>
      <c r="CM73">
        <v>10045</v>
      </c>
      <c r="CN73">
        <v>0</v>
      </c>
      <c r="CO73">
        <v>0.221023</v>
      </c>
      <c r="CP73">
        <v>882.945333333333</v>
      </c>
      <c r="CQ73">
        <v>0.954997</v>
      </c>
      <c r="CR73">
        <v>0.0450026</v>
      </c>
      <c r="CS73">
        <v>0</v>
      </c>
      <c r="CT73">
        <v>1094.25666666667</v>
      </c>
      <c r="CU73">
        <v>4.99999</v>
      </c>
      <c r="CV73">
        <v>9684.07666666667</v>
      </c>
      <c r="CW73">
        <v>7632.66666666667</v>
      </c>
      <c r="CX73">
        <v>39.562</v>
      </c>
      <c r="CY73">
        <v>42.062</v>
      </c>
      <c r="CZ73">
        <v>40.8956666666667</v>
      </c>
      <c r="DA73">
        <v>41.875</v>
      </c>
      <c r="DB73">
        <v>42.375</v>
      </c>
      <c r="DC73">
        <v>838.433333333333</v>
      </c>
      <c r="DD73">
        <v>39.51</v>
      </c>
      <c r="DE73">
        <v>0</v>
      </c>
      <c r="DF73">
        <v>1620340083.1</v>
      </c>
      <c r="DG73">
        <v>0</v>
      </c>
      <c r="DH73">
        <v>1094.19</v>
      </c>
      <c r="DI73">
        <v>-0.335726483663342</v>
      </c>
      <c r="DJ73">
        <v>-1.67384613329138</v>
      </c>
      <c r="DK73">
        <v>9685.12153846154</v>
      </c>
      <c r="DL73">
        <v>15</v>
      </c>
      <c r="DM73">
        <v>1620339131</v>
      </c>
      <c r="DN73" t="s">
        <v>299</v>
      </c>
      <c r="DO73">
        <v>1620339116.5</v>
      </c>
      <c r="DP73">
        <v>1620339131</v>
      </c>
      <c r="DQ73">
        <v>60</v>
      </c>
      <c r="DR73">
        <v>0.345</v>
      </c>
      <c r="DS73">
        <v>-0.025</v>
      </c>
      <c r="DT73">
        <v>2.935</v>
      </c>
      <c r="DU73">
        <v>-0.026</v>
      </c>
      <c r="DV73">
        <v>420</v>
      </c>
      <c r="DW73">
        <v>1</v>
      </c>
      <c r="DX73">
        <v>0.12</v>
      </c>
      <c r="DY73">
        <v>0.02</v>
      </c>
      <c r="DZ73">
        <v>-14.110505</v>
      </c>
      <c r="EA73">
        <v>-0.0501455909943439</v>
      </c>
      <c r="EB73">
        <v>0.0245589591595411</v>
      </c>
      <c r="EC73">
        <v>1</v>
      </c>
      <c r="ED73">
        <v>1094.26057142857</v>
      </c>
      <c r="EE73">
        <v>-0.850542935106935</v>
      </c>
      <c r="EF73">
        <v>0.21932289121804</v>
      </c>
      <c r="EG73">
        <v>1</v>
      </c>
      <c r="EH73">
        <v>1.70839525</v>
      </c>
      <c r="EI73">
        <v>-0.0659246904315271</v>
      </c>
      <c r="EJ73">
        <v>0.0110919261148594</v>
      </c>
      <c r="EK73">
        <v>1</v>
      </c>
      <c r="EL73">
        <v>3</v>
      </c>
      <c r="EM73">
        <v>3</v>
      </c>
      <c r="EN73" t="s">
        <v>300</v>
      </c>
      <c r="EO73">
        <v>100</v>
      </c>
      <c r="EP73">
        <v>100</v>
      </c>
      <c r="EQ73">
        <v>2.935</v>
      </c>
      <c r="ER73">
        <v>-0.0261</v>
      </c>
      <c r="ES73">
        <v>2.93495238095244</v>
      </c>
      <c r="ET73">
        <v>0</v>
      </c>
      <c r="EU73">
        <v>0</v>
      </c>
      <c r="EV73">
        <v>0</v>
      </c>
      <c r="EW73">
        <v>-0.0261150999999999</v>
      </c>
      <c r="EX73">
        <v>0</v>
      </c>
      <c r="EY73">
        <v>0</v>
      </c>
      <c r="EZ73">
        <v>0</v>
      </c>
      <c r="FA73">
        <v>-1</v>
      </c>
      <c r="FB73">
        <v>-1</v>
      </c>
      <c r="FC73">
        <v>-1</v>
      </c>
      <c r="FD73">
        <v>-1</v>
      </c>
      <c r="FE73">
        <v>16.1</v>
      </c>
      <c r="FF73">
        <v>15.9</v>
      </c>
      <c r="FG73">
        <v>2</v>
      </c>
      <c r="FH73">
        <v>636.018</v>
      </c>
      <c r="FI73">
        <v>396.552</v>
      </c>
      <c r="FJ73">
        <v>38.4509</v>
      </c>
      <c r="FK73">
        <v>25.4444</v>
      </c>
      <c r="FL73">
        <v>30.0007</v>
      </c>
      <c r="FM73">
        <v>25.3868</v>
      </c>
      <c r="FN73">
        <v>25.4091</v>
      </c>
      <c r="FO73">
        <v>20.8642</v>
      </c>
      <c r="FP73">
        <v>9.99662</v>
      </c>
      <c r="FQ73">
        <v>88.431</v>
      </c>
      <c r="FR73">
        <v>38.52</v>
      </c>
      <c r="FS73">
        <v>420</v>
      </c>
      <c r="FT73">
        <v>24.776</v>
      </c>
      <c r="FU73">
        <v>101.442</v>
      </c>
      <c r="FV73">
        <v>102.247</v>
      </c>
    </row>
    <row r="74" spans="1:178">
      <c r="A74">
        <v>58</v>
      </c>
      <c r="B74">
        <v>1620340097.1</v>
      </c>
      <c r="C74">
        <v>855.099999904633</v>
      </c>
      <c r="D74" t="s">
        <v>416</v>
      </c>
      <c r="E74" t="s">
        <v>417</v>
      </c>
      <c r="H74">
        <v>1620340096.1</v>
      </c>
      <c r="I74">
        <f>CE74*AG74*(CA74-CB74)/(100*BT74*(1000-AG74*CA74))</f>
        <v>0</v>
      </c>
      <c r="J74">
        <f>CE74*AG74*(BZ74-BY74*(1000-AG74*CB74)/(1000-AG74*CA74))/(100*BT74)</f>
        <v>0</v>
      </c>
      <c r="K74">
        <f>BY74 - IF(AG74&gt;1, J74*BT74*100.0/(AI74*CM74), 0)</f>
        <v>0</v>
      </c>
      <c r="L74">
        <f>((R74-I74/2)*K74-J74)/(R74+I74/2)</f>
        <v>0</v>
      </c>
      <c r="M74">
        <f>L74*(CF74+CG74)/1000.0</f>
        <v>0</v>
      </c>
      <c r="N74">
        <f>(BY74 - IF(AG74&gt;1, J74*BT74*100.0/(AI74*CM74), 0))*(CF74+CG74)/1000.0</f>
        <v>0</v>
      </c>
      <c r="O74">
        <f>2.0/((1/Q74-1/P74)+SIGN(Q74)*SQRT((1/Q74-1/P74)*(1/Q74-1/P74) + 4*BU74/((BU74+1)*(BU74+1))*(2*1/Q74*1/P74-1/P74*1/P74)))</f>
        <v>0</v>
      </c>
      <c r="P74">
        <f>IF(LEFT(BV74,1)&lt;&gt;"0",IF(LEFT(BV74,1)="1",3.0,BW74),$D$5+$E$5*(CM74*CF74/($K$5*1000))+$F$5*(CM74*CF74/($K$5*1000))*MAX(MIN(BT74,$J$5),$I$5)*MAX(MIN(BT74,$J$5),$I$5)+$G$5*MAX(MIN(BT74,$J$5),$I$5)*(CM74*CF74/($K$5*1000))+$H$5*(CM74*CF74/($K$5*1000))*(CM74*CF74/($K$5*1000)))</f>
        <v>0</v>
      </c>
      <c r="Q74">
        <f>I74*(1000-(1000*0.61365*exp(17.502*U74/(240.97+U74))/(CF74+CG74)+CA74)/2)/(1000*0.61365*exp(17.502*U74/(240.97+U74))/(CF74+CG74)-CA74)</f>
        <v>0</v>
      </c>
      <c r="R74">
        <f>1/((BU74+1)/(O74/1.6)+1/(P74/1.37)) + BU74/((BU74+1)/(O74/1.6) + BU74/(P74/1.37))</f>
        <v>0</v>
      </c>
      <c r="S74">
        <f>(BQ74*BS74)</f>
        <v>0</v>
      </c>
      <c r="T74">
        <f>(CH74+(S74+2*0.95*5.67E-8*(((CH74+$B$7)+273)^4-(CH74+273)^4)-44100*I74)/(1.84*29.3*P74+8*0.95*5.67E-8*(CH74+273)^3))</f>
        <v>0</v>
      </c>
      <c r="U74">
        <f>($C$7*CI74+$D$7*CJ74+$E$7*T74)</f>
        <v>0</v>
      </c>
      <c r="V74">
        <f>0.61365*exp(17.502*U74/(240.97+U74))</f>
        <v>0</v>
      </c>
      <c r="W74">
        <f>(X74/Y74*100)</f>
        <v>0</v>
      </c>
      <c r="X74">
        <f>CA74*(CF74+CG74)/1000</f>
        <v>0</v>
      </c>
      <c r="Y74">
        <f>0.61365*exp(17.502*CH74/(240.97+CH74))</f>
        <v>0</v>
      </c>
      <c r="Z74">
        <f>(V74-CA74*(CF74+CG74)/1000)</f>
        <v>0</v>
      </c>
      <c r="AA74">
        <f>(-I74*44100)</f>
        <v>0</v>
      </c>
      <c r="AB74">
        <f>2*29.3*P74*0.92*(CH74-U74)</f>
        <v>0</v>
      </c>
      <c r="AC74">
        <f>2*0.95*5.67E-8*(((CH74+$B$7)+273)^4-(U74+273)^4)</f>
        <v>0</v>
      </c>
      <c r="AD74">
        <f>S74+AC74+AA74+AB74</f>
        <v>0</v>
      </c>
      <c r="AE74">
        <v>0</v>
      </c>
      <c r="AF74">
        <v>0</v>
      </c>
      <c r="AG74">
        <f>IF(AE74*$H$13&gt;=AI74,1.0,(AI74/(AI74-AE74*$H$13)))</f>
        <v>0</v>
      </c>
      <c r="AH74">
        <f>(AG74-1)*100</f>
        <v>0</v>
      </c>
      <c r="AI74">
        <f>MAX(0,($B$13+$C$13*CM74)/(1+$D$13*CM74)*CF74/(CH74+273)*$E$13)</f>
        <v>0</v>
      </c>
      <c r="AJ74" t="s">
        <v>297</v>
      </c>
      <c r="AK74">
        <v>0</v>
      </c>
      <c r="AL74">
        <v>0</v>
      </c>
      <c r="AM74">
        <f>AL74-AK74</f>
        <v>0</v>
      </c>
      <c r="AN74">
        <f>AM74/AL74</f>
        <v>0</v>
      </c>
      <c r="AO74">
        <v>0</v>
      </c>
      <c r="AP74" t="s">
        <v>297</v>
      </c>
      <c r="AQ74">
        <v>0</v>
      </c>
      <c r="AR74">
        <v>0</v>
      </c>
      <c r="AS74">
        <f>1-AQ74/AR74</f>
        <v>0</v>
      </c>
      <c r="AT74">
        <v>0.5</v>
      </c>
      <c r="AU74">
        <f>BQ74</f>
        <v>0</v>
      </c>
      <c r="AV74">
        <f>J74</f>
        <v>0</v>
      </c>
      <c r="AW74">
        <f>AS74*AT74*AU74</f>
        <v>0</v>
      </c>
      <c r="AX74">
        <f>BC74/AR74</f>
        <v>0</v>
      </c>
      <c r="AY74">
        <f>(AV74-AO74)/AU74</f>
        <v>0</v>
      </c>
      <c r="AZ74">
        <f>(AL74-AR74)/AR74</f>
        <v>0</v>
      </c>
      <c r="BA74" t="s">
        <v>297</v>
      </c>
      <c r="BB74">
        <v>0</v>
      </c>
      <c r="BC74">
        <f>AR74-BB74</f>
        <v>0</v>
      </c>
      <c r="BD74">
        <f>(AR74-AQ74)/(AR74-BB74)</f>
        <v>0</v>
      </c>
      <c r="BE74">
        <f>(AL74-AR74)/(AL74-BB74)</f>
        <v>0</v>
      </c>
      <c r="BF74">
        <f>(AR74-AQ74)/(AR74-AK74)</f>
        <v>0</v>
      </c>
      <c r="BG74">
        <f>(AL74-AR74)/(AL74-AK74)</f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f>$B$11*CN74+$C$11*CO74+$F$11*CP74*(1-CS74)</f>
        <v>0</v>
      </c>
      <c r="BQ74">
        <f>BP74*BR74</f>
        <v>0</v>
      </c>
      <c r="BR74">
        <f>($B$11*$D$9+$C$11*$D$9+$F$11*((DC74+CU74)/MAX(DC74+CU74+DD74, 0.1)*$I$9+DD74/MAX(DC74+CU74+DD74, 0.1)*$J$9))/($B$11+$C$11+$F$11)</f>
        <v>0</v>
      </c>
      <c r="BS74">
        <f>($B$11*$K$9+$C$11*$K$9+$F$11*((DC74+CU74)/MAX(DC74+CU74+DD74, 0.1)*$P$9+DD74/MAX(DC74+CU74+DD74, 0.1)*$Q$9))/($B$11+$C$11+$F$11)</f>
        <v>0</v>
      </c>
      <c r="BT74">
        <v>6</v>
      </c>
      <c r="BU74">
        <v>0.5</v>
      </c>
      <c r="BV74" t="s">
        <v>298</v>
      </c>
      <c r="BW74">
        <v>2</v>
      </c>
      <c r="BX74">
        <v>1620340096.1</v>
      </c>
      <c r="BY74">
        <v>405.749</v>
      </c>
      <c r="BZ74">
        <v>419.803333333333</v>
      </c>
      <c r="CA74">
        <v>26.9305333333333</v>
      </c>
      <c r="CB74">
        <v>25.2689666666667</v>
      </c>
      <c r="CC74">
        <v>402.814</v>
      </c>
      <c r="CD74">
        <v>26.9566666666667</v>
      </c>
      <c r="CE74">
        <v>600.062</v>
      </c>
      <c r="CF74">
        <v>100.254</v>
      </c>
      <c r="CG74">
        <v>0.0998459333333333</v>
      </c>
      <c r="CH74">
        <v>31.5995666666667</v>
      </c>
      <c r="CI74">
        <v>30.1773666666667</v>
      </c>
      <c r="CJ74">
        <v>999.9</v>
      </c>
      <c r="CK74">
        <v>0</v>
      </c>
      <c r="CL74">
        <v>0</v>
      </c>
      <c r="CM74">
        <v>9963.54666666667</v>
      </c>
      <c r="CN74">
        <v>0</v>
      </c>
      <c r="CO74">
        <v>0.221023</v>
      </c>
      <c r="CP74">
        <v>883.011</v>
      </c>
      <c r="CQ74">
        <v>0.955001333333333</v>
      </c>
      <c r="CR74">
        <v>0.0449983666666667</v>
      </c>
      <c r="CS74">
        <v>0</v>
      </c>
      <c r="CT74">
        <v>1093.55333333333</v>
      </c>
      <c r="CU74">
        <v>4.99999</v>
      </c>
      <c r="CV74">
        <v>9682.90333333333</v>
      </c>
      <c r="CW74">
        <v>7633.25</v>
      </c>
      <c r="CX74">
        <v>39.625</v>
      </c>
      <c r="CY74">
        <v>42.125</v>
      </c>
      <c r="CZ74">
        <v>40.937</v>
      </c>
      <c r="DA74">
        <v>41.9163333333333</v>
      </c>
      <c r="DB74">
        <v>42.458</v>
      </c>
      <c r="DC74">
        <v>838.503333333333</v>
      </c>
      <c r="DD74">
        <v>39.51</v>
      </c>
      <c r="DE74">
        <v>0</v>
      </c>
      <c r="DF74">
        <v>1620340098.7</v>
      </c>
      <c r="DG74">
        <v>0</v>
      </c>
      <c r="DH74">
        <v>1093.74115384615</v>
      </c>
      <c r="DI74">
        <v>-2.01333333053375</v>
      </c>
      <c r="DJ74">
        <v>-8.65811972783942</v>
      </c>
      <c r="DK74">
        <v>9684.05730769231</v>
      </c>
      <c r="DL74">
        <v>15</v>
      </c>
      <c r="DM74">
        <v>1620339131</v>
      </c>
      <c r="DN74" t="s">
        <v>299</v>
      </c>
      <c r="DO74">
        <v>1620339116.5</v>
      </c>
      <c r="DP74">
        <v>1620339131</v>
      </c>
      <c r="DQ74">
        <v>60</v>
      </c>
      <c r="DR74">
        <v>0.345</v>
      </c>
      <c r="DS74">
        <v>-0.025</v>
      </c>
      <c r="DT74">
        <v>2.935</v>
      </c>
      <c r="DU74">
        <v>-0.026</v>
      </c>
      <c r="DV74">
        <v>420</v>
      </c>
      <c r="DW74">
        <v>1</v>
      </c>
      <c r="DX74">
        <v>0.12</v>
      </c>
      <c r="DY74">
        <v>0.02</v>
      </c>
      <c r="DZ74">
        <v>-14.093455</v>
      </c>
      <c r="EA74">
        <v>0.272420262664167</v>
      </c>
      <c r="EB74">
        <v>0.0405377475323926</v>
      </c>
      <c r="EC74">
        <v>1</v>
      </c>
      <c r="ED74">
        <v>1093.90028571429</v>
      </c>
      <c r="EE74">
        <v>-1.92792616794075</v>
      </c>
      <c r="EF74">
        <v>0.275426793118148</v>
      </c>
      <c r="EG74">
        <v>1</v>
      </c>
      <c r="EH74">
        <v>1.669256</v>
      </c>
      <c r="EI74">
        <v>-0.150421463414633</v>
      </c>
      <c r="EJ74">
        <v>0.0180098436695047</v>
      </c>
      <c r="EK74">
        <v>0</v>
      </c>
      <c r="EL74">
        <v>2</v>
      </c>
      <c r="EM74">
        <v>3</v>
      </c>
      <c r="EN74" t="s">
        <v>305</v>
      </c>
      <c r="EO74">
        <v>100</v>
      </c>
      <c r="EP74">
        <v>100</v>
      </c>
      <c r="EQ74">
        <v>2.935</v>
      </c>
      <c r="ER74">
        <v>-0.0261</v>
      </c>
      <c r="ES74">
        <v>2.93495238095244</v>
      </c>
      <c r="ET74">
        <v>0</v>
      </c>
      <c r="EU74">
        <v>0</v>
      </c>
      <c r="EV74">
        <v>0</v>
      </c>
      <c r="EW74">
        <v>-0.0261150999999999</v>
      </c>
      <c r="EX74">
        <v>0</v>
      </c>
      <c r="EY74">
        <v>0</v>
      </c>
      <c r="EZ74">
        <v>0</v>
      </c>
      <c r="FA74">
        <v>-1</v>
      </c>
      <c r="FB74">
        <v>-1</v>
      </c>
      <c r="FC74">
        <v>-1</v>
      </c>
      <c r="FD74">
        <v>-1</v>
      </c>
      <c r="FE74">
        <v>16.3</v>
      </c>
      <c r="FF74">
        <v>16.1</v>
      </c>
      <c r="FG74">
        <v>2</v>
      </c>
      <c r="FH74">
        <v>636.009</v>
      </c>
      <c r="FI74">
        <v>398.063</v>
      </c>
      <c r="FJ74">
        <v>38.955</v>
      </c>
      <c r="FK74">
        <v>25.473</v>
      </c>
      <c r="FL74">
        <v>30.0007</v>
      </c>
      <c r="FM74">
        <v>25.4038</v>
      </c>
      <c r="FN74">
        <v>25.4234</v>
      </c>
      <c r="FO74">
        <v>20.8848</v>
      </c>
      <c r="FP74">
        <v>7.63597</v>
      </c>
      <c r="FQ74">
        <v>93.4795</v>
      </c>
      <c r="FR74">
        <v>39.05</v>
      </c>
      <c r="FS74">
        <v>420</v>
      </c>
      <c r="FT74">
        <v>25.6419</v>
      </c>
      <c r="FU74">
        <v>101.439</v>
      </c>
      <c r="FV74">
        <v>102.242</v>
      </c>
    </row>
    <row r="75" spans="1:178">
      <c r="A75">
        <v>59</v>
      </c>
      <c r="B75">
        <v>1620340112.1</v>
      </c>
      <c r="C75">
        <v>870.099999904633</v>
      </c>
      <c r="D75" t="s">
        <v>418</v>
      </c>
      <c r="E75" t="s">
        <v>419</v>
      </c>
      <c r="H75">
        <v>1620340111.1</v>
      </c>
      <c r="I75">
        <f>CE75*AG75*(CA75-CB75)/(100*BT75*(1000-AG75*CA75))</f>
        <v>0</v>
      </c>
      <c r="J75">
        <f>CE75*AG75*(BZ75-BY75*(1000-AG75*CB75)/(1000-AG75*CA75))/(100*BT75)</f>
        <v>0</v>
      </c>
      <c r="K75">
        <f>BY75 - IF(AG75&gt;1, J75*BT75*100.0/(AI75*CM75), 0)</f>
        <v>0</v>
      </c>
      <c r="L75">
        <f>((R75-I75/2)*K75-J75)/(R75+I75/2)</f>
        <v>0</v>
      </c>
      <c r="M75">
        <f>L75*(CF75+CG75)/1000.0</f>
        <v>0</v>
      </c>
      <c r="N75">
        <f>(BY75 - IF(AG75&gt;1, J75*BT75*100.0/(AI75*CM75), 0))*(CF75+CG75)/1000.0</f>
        <v>0</v>
      </c>
      <c r="O75">
        <f>2.0/((1/Q75-1/P75)+SIGN(Q75)*SQRT((1/Q75-1/P75)*(1/Q75-1/P75) + 4*BU75/((BU75+1)*(BU75+1))*(2*1/Q75*1/P75-1/P75*1/P75)))</f>
        <v>0</v>
      </c>
      <c r="P75">
        <f>IF(LEFT(BV75,1)&lt;&gt;"0",IF(LEFT(BV75,1)="1",3.0,BW75),$D$5+$E$5*(CM75*CF75/($K$5*1000))+$F$5*(CM75*CF75/($K$5*1000))*MAX(MIN(BT75,$J$5),$I$5)*MAX(MIN(BT75,$J$5),$I$5)+$G$5*MAX(MIN(BT75,$J$5),$I$5)*(CM75*CF75/($K$5*1000))+$H$5*(CM75*CF75/($K$5*1000))*(CM75*CF75/($K$5*1000)))</f>
        <v>0</v>
      </c>
      <c r="Q75">
        <f>I75*(1000-(1000*0.61365*exp(17.502*U75/(240.97+U75))/(CF75+CG75)+CA75)/2)/(1000*0.61365*exp(17.502*U75/(240.97+U75))/(CF75+CG75)-CA75)</f>
        <v>0</v>
      </c>
      <c r="R75">
        <f>1/((BU75+1)/(O75/1.6)+1/(P75/1.37)) + BU75/((BU75+1)/(O75/1.6) + BU75/(P75/1.37))</f>
        <v>0</v>
      </c>
      <c r="S75">
        <f>(BQ75*BS75)</f>
        <v>0</v>
      </c>
      <c r="T75">
        <f>(CH75+(S75+2*0.95*5.67E-8*(((CH75+$B$7)+273)^4-(CH75+273)^4)-44100*I75)/(1.84*29.3*P75+8*0.95*5.67E-8*(CH75+273)^3))</f>
        <v>0</v>
      </c>
      <c r="U75">
        <f>($C$7*CI75+$D$7*CJ75+$E$7*T75)</f>
        <v>0</v>
      </c>
      <c r="V75">
        <f>0.61365*exp(17.502*U75/(240.97+U75))</f>
        <v>0</v>
      </c>
      <c r="W75">
        <f>(X75/Y75*100)</f>
        <v>0</v>
      </c>
      <c r="X75">
        <f>CA75*(CF75+CG75)/1000</f>
        <v>0</v>
      </c>
      <c r="Y75">
        <f>0.61365*exp(17.502*CH75/(240.97+CH75))</f>
        <v>0</v>
      </c>
      <c r="Z75">
        <f>(V75-CA75*(CF75+CG75)/1000)</f>
        <v>0</v>
      </c>
      <c r="AA75">
        <f>(-I75*44100)</f>
        <v>0</v>
      </c>
      <c r="AB75">
        <f>2*29.3*P75*0.92*(CH75-U75)</f>
        <v>0</v>
      </c>
      <c r="AC75">
        <f>2*0.95*5.67E-8*(((CH75+$B$7)+273)^4-(U75+273)^4)</f>
        <v>0</v>
      </c>
      <c r="AD75">
        <f>S75+AC75+AA75+AB75</f>
        <v>0</v>
      </c>
      <c r="AE75">
        <v>0</v>
      </c>
      <c r="AF75">
        <v>0</v>
      </c>
      <c r="AG75">
        <f>IF(AE75*$H$13&gt;=AI75,1.0,(AI75/(AI75-AE75*$H$13)))</f>
        <v>0</v>
      </c>
      <c r="AH75">
        <f>(AG75-1)*100</f>
        <v>0</v>
      </c>
      <c r="AI75">
        <f>MAX(0,($B$13+$C$13*CM75)/(1+$D$13*CM75)*CF75/(CH75+273)*$E$13)</f>
        <v>0</v>
      </c>
      <c r="AJ75" t="s">
        <v>297</v>
      </c>
      <c r="AK75">
        <v>0</v>
      </c>
      <c r="AL75">
        <v>0</v>
      </c>
      <c r="AM75">
        <f>AL75-AK75</f>
        <v>0</v>
      </c>
      <c r="AN75">
        <f>AM75/AL75</f>
        <v>0</v>
      </c>
      <c r="AO75">
        <v>0</v>
      </c>
      <c r="AP75" t="s">
        <v>297</v>
      </c>
      <c r="AQ75">
        <v>0</v>
      </c>
      <c r="AR75">
        <v>0</v>
      </c>
      <c r="AS75">
        <f>1-AQ75/AR75</f>
        <v>0</v>
      </c>
      <c r="AT75">
        <v>0.5</v>
      </c>
      <c r="AU75">
        <f>BQ75</f>
        <v>0</v>
      </c>
      <c r="AV75">
        <f>J75</f>
        <v>0</v>
      </c>
      <c r="AW75">
        <f>AS75*AT75*AU75</f>
        <v>0</v>
      </c>
      <c r="AX75">
        <f>BC75/AR75</f>
        <v>0</v>
      </c>
      <c r="AY75">
        <f>(AV75-AO75)/AU75</f>
        <v>0</v>
      </c>
      <c r="AZ75">
        <f>(AL75-AR75)/AR75</f>
        <v>0</v>
      </c>
      <c r="BA75" t="s">
        <v>297</v>
      </c>
      <c r="BB75">
        <v>0</v>
      </c>
      <c r="BC75">
        <f>AR75-BB75</f>
        <v>0</v>
      </c>
      <c r="BD75">
        <f>(AR75-AQ75)/(AR75-BB75)</f>
        <v>0</v>
      </c>
      <c r="BE75">
        <f>(AL75-AR75)/(AL75-BB75)</f>
        <v>0</v>
      </c>
      <c r="BF75">
        <f>(AR75-AQ75)/(AR75-AK75)</f>
        <v>0</v>
      </c>
      <c r="BG75">
        <f>(AL75-AR75)/(AL75-AK75)</f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f>$B$11*CN75+$C$11*CO75+$F$11*CP75*(1-CS75)</f>
        <v>0</v>
      </c>
      <c r="BQ75">
        <f>BP75*BR75</f>
        <v>0</v>
      </c>
      <c r="BR75">
        <f>($B$11*$D$9+$C$11*$D$9+$F$11*((DC75+CU75)/MAX(DC75+CU75+DD75, 0.1)*$I$9+DD75/MAX(DC75+CU75+DD75, 0.1)*$J$9))/($B$11+$C$11+$F$11)</f>
        <v>0</v>
      </c>
      <c r="BS75">
        <f>($B$11*$K$9+$C$11*$K$9+$F$11*((DC75+CU75)/MAX(DC75+CU75+DD75, 0.1)*$P$9+DD75/MAX(DC75+CU75+DD75, 0.1)*$Q$9))/($B$11+$C$11+$F$11)</f>
        <v>0</v>
      </c>
      <c r="BT75">
        <v>6</v>
      </c>
      <c r="BU75">
        <v>0.5</v>
      </c>
      <c r="BV75" t="s">
        <v>298</v>
      </c>
      <c r="BW75">
        <v>2</v>
      </c>
      <c r="BX75">
        <v>1620340111.1</v>
      </c>
      <c r="BY75">
        <v>405.667333333333</v>
      </c>
      <c r="BZ75">
        <v>419.906666666667</v>
      </c>
      <c r="CA75">
        <v>27.4148</v>
      </c>
      <c r="CB75">
        <v>25.4732</v>
      </c>
      <c r="CC75">
        <v>402.732333333333</v>
      </c>
      <c r="CD75">
        <v>27.4409666666667</v>
      </c>
      <c r="CE75">
        <v>599.938333333333</v>
      </c>
      <c r="CF75">
        <v>100.253666666667</v>
      </c>
      <c r="CG75">
        <v>0.0999836333333333</v>
      </c>
      <c r="CH75">
        <v>31.9301</v>
      </c>
      <c r="CI75">
        <v>30.4883333333333</v>
      </c>
      <c r="CJ75">
        <v>999.9</v>
      </c>
      <c r="CK75">
        <v>0</v>
      </c>
      <c r="CL75">
        <v>0</v>
      </c>
      <c r="CM75">
        <v>10015.4</v>
      </c>
      <c r="CN75">
        <v>0</v>
      </c>
      <c r="CO75">
        <v>0.221023</v>
      </c>
      <c r="CP75">
        <v>882.982</v>
      </c>
      <c r="CQ75">
        <v>0.955001333333333</v>
      </c>
      <c r="CR75">
        <v>0.0449983666666667</v>
      </c>
      <c r="CS75">
        <v>0</v>
      </c>
      <c r="CT75">
        <v>1092.70333333333</v>
      </c>
      <c r="CU75">
        <v>4.99999</v>
      </c>
      <c r="CV75">
        <v>9678.43</v>
      </c>
      <c r="CW75">
        <v>7632.99666666667</v>
      </c>
      <c r="CX75">
        <v>39.687</v>
      </c>
      <c r="CY75">
        <v>42.187</v>
      </c>
      <c r="CZ75">
        <v>41</v>
      </c>
      <c r="DA75">
        <v>41.937</v>
      </c>
      <c r="DB75">
        <v>42.562</v>
      </c>
      <c r="DC75">
        <v>838.47</v>
      </c>
      <c r="DD75">
        <v>39.51</v>
      </c>
      <c r="DE75">
        <v>0</v>
      </c>
      <c r="DF75">
        <v>1620340113.1</v>
      </c>
      <c r="DG75">
        <v>0</v>
      </c>
      <c r="DH75">
        <v>1093.07769230769</v>
      </c>
      <c r="DI75">
        <v>-2.82803418594404</v>
      </c>
      <c r="DJ75">
        <v>-17.2810255247088</v>
      </c>
      <c r="DK75">
        <v>9680.33423076923</v>
      </c>
      <c r="DL75">
        <v>15</v>
      </c>
      <c r="DM75">
        <v>1620339131</v>
      </c>
      <c r="DN75" t="s">
        <v>299</v>
      </c>
      <c r="DO75">
        <v>1620339116.5</v>
      </c>
      <c r="DP75">
        <v>1620339131</v>
      </c>
      <c r="DQ75">
        <v>60</v>
      </c>
      <c r="DR75">
        <v>0.345</v>
      </c>
      <c r="DS75">
        <v>-0.025</v>
      </c>
      <c r="DT75">
        <v>2.935</v>
      </c>
      <c r="DU75">
        <v>-0.026</v>
      </c>
      <c r="DV75">
        <v>420</v>
      </c>
      <c r="DW75">
        <v>1</v>
      </c>
      <c r="DX75">
        <v>0.12</v>
      </c>
      <c r="DY75">
        <v>0.02</v>
      </c>
      <c r="DZ75">
        <v>-14.1109575</v>
      </c>
      <c r="EA75">
        <v>-0.418418386491566</v>
      </c>
      <c r="EB75">
        <v>0.0501760046610928</v>
      </c>
      <c r="EC75">
        <v>1</v>
      </c>
      <c r="ED75">
        <v>1093.23882352941</v>
      </c>
      <c r="EE75">
        <v>-3.09017686468637</v>
      </c>
      <c r="EF75">
        <v>0.379114794859918</v>
      </c>
      <c r="EG75">
        <v>1</v>
      </c>
      <c r="EH75">
        <v>1.76180875</v>
      </c>
      <c r="EI75">
        <v>0.979061876172604</v>
      </c>
      <c r="EJ75">
        <v>0.0963994576278181</v>
      </c>
      <c r="EK75">
        <v>0</v>
      </c>
      <c r="EL75">
        <v>2</v>
      </c>
      <c r="EM75">
        <v>3</v>
      </c>
      <c r="EN75" t="s">
        <v>305</v>
      </c>
      <c r="EO75">
        <v>100</v>
      </c>
      <c r="EP75">
        <v>100</v>
      </c>
      <c r="EQ75">
        <v>2.935</v>
      </c>
      <c r="ER75">
        <v>-0.0261</v>
      </c>
      <c r="ES75">
        <v>2.93495238095244</v>
      </c>
      <c r="ET75">
        <v>0</v>
      </c>
      <c r="EU75">
        <v>0</v>
      </c>
      <c r="EV75">
        <v>0</v>
      </c>
      <c r="EW75">
        <v>-0.0261150999999999</v>
      </c>
      <c r="EX75">
        <v>0</v>
      </c>
      <c r="EY75">
        <v>0</v>
      </c>
      <c r="EZ75">
        <v>0</v>
      </c>
      <c r="FA75">
        <v>-1</v>
      </c>
      <c r="FB75">
        <v>-1</v>
      </c>
      <c r="FC75">
        <v>-1</v>
      </c>
      <c r="FD75">
        <v>-1</v>
      </c>
      <c r="FE75">
        <v>16.6</v>
      </c>
      <c r="FF75">
        <v>16.4</v>
      </c>
      <c r="FG75">
        <v>2</v>
      </c>
      <c r="FH75">
        <v>636.223</v>
      </c>
      <c r="FI75">
        <v>398.557</v>
      </c>
      <c r="FJ75">
        <v>39.4482</v>
      </c>
      <c r="FK75">
        <v>25.5012</v>
      </c>
      <c r="FL75">
        <v>30.0007</v>
      </c>
      <c r="FM75">
        <v>25.4189</v>
      </c>
      <c r="FN75">
        <v>25.4336</v>
      </c>
      <c r="FO75">
        <v>20.8959</v>
      </c>
      <c r="FP75">
        <v>0</v>
      </c>
      <c r="FQ75">
        <v>99.3458</v>
      </c>
      <c r="FR75">
        <v>39.52</v>
      </c>
      <c r="FS75">
        <v>420</v>
      </c>
      <c r="FT75">
        <v>27.1061</v>
      </c>
      <c r="FU75">
        <v>101.434</v>
      </c>
      <c r="FV75">
        <v>102.237</v>
      </c>
    </row>
    <row r="76" spans="1:178">
      <c r="A76">
        <v>60</v>
      </c>
      <c r="B76">
        <v>1620340127.1</v>
      </c>
      <c r="C76">
        <v>885.099999904633</v>
      </c>
      <c r="D76" t="s">
        <v>420</v>
      </c>
      <c r="E76" t="s">
        <v>421</v>
      </c>
      <c r="H76">
        <v>1620340126.1</v>
      </c>
      <c r="I76">
        <f>CE76*AG76*(CA76-CB76)/(100*BT76*(1000-AG76*CA76))</f>
        <v>0</v>
      </c>
      <c r="J76">
        <f>CE76*AG76*(BZ76-BY76*(1000-AG76*CB76)/(1000-AG76*CA76))/(100*BT76)</f>
        <v>0</v>
      </c>
      <c r="K76">
        <f>BY76 - IF(AG76&gt;1, J76*BT76*100.0/(AI76*CM76), 0)</f>
        <v>0</v>
      </c>
      <c r="L76">
        <f>((R76-I76/2)*K76-J76)/(R76+I76/2)</f>
        <v>0</v>
      </c>
      <c r="M76">
        <f>L76*(CF76+CG76)/1000.0</f>
        <v>0</v>
      </c>
      <c r="N76">
        <f>(BY76 - IF(AG76&gt;1, J76*BT76*100.0/(AI76*CM76), 0))*(CF76+CG76)/1000.0</f>
        <v>0</v>
      </c>
      <c r="O76">
        <f>2.0/((1/Q76-1/P76)+SIGN(Q76)*SQRT((1/Q76-1/P76)*(1/Q76-1/P76) + 4*BU76/((BU76+1)*(BU76+1))*(2*1/Q76*1/P76-1/P76*1/P76)))</f>
        <v>0</v>
      </c>
      <c r="P76">
        <f>IF(LEFT(BV76,1)&lt;&gt;"0",IF(LEFT(BV76,1)="1",3.0,BW76),$D$5+$E$5*(CM76*CF76/($K$5*1000))+$F$5*(CM76*CF76/($K$5*1000))*MAX(MIN(BT76,$J$5),$I$5)*MAX(MIN(BT76,$J$5),$I$5)+$G$5*MAX(MIN(BT76,$J$5),$I$5)*(CM76*CF76/($K$5*1000))+$H$5*(CM76*CF76/($K$5*1000))*(CM76*CF76/($K$5*1000)))</f>
        <v>0</v>
      </c>
      <c r="Q76">
        <f>I76*(1000-(1000*0.61365*exp(17.502*U76/(240.97+U76))/(CF76+CG76)+CA76)/2)/(1000*0.61365*exp(17.502*U76/(240.97+U76))/(CF76+CG76)-CA76)</f>
        <v>0</v>
      </c>
      <c r="R76">
        <f>1/((BU76+1)/(O76/1.6)+1/(P76/1.37)) + BU76/((BU76+1)/(O76/1.6) + BU76/(P76/1.37))</f>
        <v>0</v>
      </c>
      <c r="S76">
        <f>(BQ76*BS76)</f>
        <v>0</v>
      </c>
      <c r="T76">
        <f>(CH76+(S76+2*0.95*5.67E-8*(((CH76+$B$7)+273)^4-(CH76+273)^4)-44100*I76)/(1.84*29.3*P76+8*0.95*5.67E-8*(CH76+273)^3))</f>
        <v>0</v>
      </c>
      <c r="U76">
        <f>($C$7*CI76+$D$7*CJ76+$E$7*T76)</f>
        <v>0</v>
      </c>
      <c r="V76">
        <f>0.61365*exp(17.502*U76/(240.97+U76))</f>
        <v>0</v>
      </c>
      <c r="W76">
        <f>(X76/Y76*100)</f>
        <v>0</v>
      </c>
      <c r="X76">
        <f>CA76*(CF76+CG76)/1000</f>
        <v>0</v>
      </c>
      <c r="Y76">
        <f>0.61365*exp(17.502*CH76/(240.97+CH76))</f>
        <v>0</v>
      </c>
      <c r="Z76">
        <f>(V76-CA76*(CF76+CG76)/1000)</f>
        <v>0</v>
      </c>
      <c r="AA76">
        <f>(-I76*44100)</f>
        <v>0</v>
      </c>
      <c r="AB76">
        <f>2*29.3*P76*0.92*(CH76-U76)</f>
        <v>0</v>
      </c>
      <c r="AC76">
        <f>2*0.95*5.67E-8*(((CH76+$B$7)+273)^4-(U76+273)^4)</f>
        <v>0</v>
      </c>
      <c r="AD76">
        <f>S76+AC76+AA76+AB76</f>
        <v>0</v>
      </c>
      <c r="AE76">
        <v>0</v>
      </c>
      <c r="AF76">
        <v>0</v>
      </c>
      <c r="AG76">
        <f>IF(AE76*$H$13&gt;=AI76,1.0,(AI76/(AI76-AE76*$H$13)))</f>
        <v>0</v>
      </c>
      <c r="AH76">
        <f>(AG76-1)*100</f>
        <v>0</v>
      </c>
      <c r="AI76">
        <f>MAX(0,($B$13+$C$13*CM76)/(1+$D$13*CM76)*CF76/(CH76+273)*$E$13)</f>
        <v>0</v>
      </c>
      <c r="AJ76" t="s">
        <v>297</v>
      </c>
      <c r="AK76">
        <v>0</v>
      </c>
      <c r="AL76">
        <v>0</v>
      </c>
      <c r="AM76">
        <f>AL76-AK76</f>
        <v>0</v>
      </c>
      <c r="AN76">
        <f>AM76/AL76</f>
        <v>0</v>
      </c>
      <c r="AO76">
        <v>0</v>
      </c>
      <c r="AP76" t="s">
        <v>297</v>
      </c>
      <c r="AQ76">
        <v>0</v>
      </c>
      <c r="AR76">
        <v>0</v>
      </c>
      <c r="AS76">
        <f>1-AQ76/AR76</f>
        <v>0</v>
      </c>
      <c r="AT76">
        <v>0.5</v>
      </c>
      <c r="AU76">
        <f>BQ76</f>
        <v>0</v>
      </c>
      <c r="AV76">
        <f>J76</f>
        <v>0</v>
      </c>
      <c r="AW76">
        <f>AS76*AT76*AU76</f>
        <v>0</v>
      </c>
      <c r="AX76">
        <f>BC76/AR76</f>
        <v>0</v>
      </c>
      <c r="AY76">
        <f>(AV76-AO76)/AU76</f>
        <v>0</v>
      </c>
      <c r="AZ76">
        <f>(AL76-AR76)/AR76</f>
        <v>0</v>
      </c>
      <c r="BA76" t="s">
        <v>297</v>
      </c>
      <c r="BB76">
        <v>0</v>
      </c>
      <c r="BC76">
        <f>AR76-BB76</f>
        <v>0</v>
      </c>
      <c r="BD76">
        <f>(AR76-AQ76)/(AR76-BB76)</f>
        <v>0</v>
      </c>
      <c r="BE76">
        <f>(AL76-AR76)/(AL76-BB76)</f>
        <v>0</v>
      </c>
      <c r="BF76">
        <f>(AR76-AQ76)/(AR76-AK76)</f>
        <v>0</v>
      </c>
      <c r="BG76">
        <f>(AL76-AR76)/(AL76-AK76)</f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f>$B$11*CN76+$C$11*CO76+$F$11*CP76*(1-CS76)</f>
        <v>0</v>
      </c>
      <c r="BQ76">
        <f>BP76*BR76</f>
        <v>0</v>
      </c>
      <c r="BR76">
        <f>($B$11*$D$9+$C$11*$D$9+$F$11*((DC76+CU76)/MAX(DC76+CU76+DD76, 0.1)*$I$9+DD76/MAX(DC76+CU76+DD76, 0.1)*$J$9))/($B$11+$C$11+$F$11)</f>
        <v>0</v>
      </c>
      <c r="BS76">
        <f>($B$11*$K$9+$C$11*$K$9+$F$11*((DC76+CU76)/MAX(DC76+CU76+DD76, 0.1)*$P$9+DD76/MAX(DC76+CU76+DD76, 0.1)*$Q$9))/($B$11+$C$11+$F$11)</f>
        <v>0</v>
      </c>
      <c r="BT76">
        <v>6</v>
      </c>
      <c r="BU76">
        <v>0.5</v>
      </c>
      <c r="BV76" t="s">
        <v>298</v>
      </c>
      <c r="BW76">
        <v>2</v>
      </c>
      <c r="BX76">
        <v>1620340126.1</v>
      </c>
      <c r="BY76">
        <v>405.654</v>
      </c>
      <c r="BZ76">
        <v>419.968333333333</v>
      </c>
      <c r="CA76">
        <v>27.6904666666667</v>
      </c>
      <c r="CB76">
        <v>25.5327</v>
      </c>
      <c r="CC76">
        <v>402.719</v>
      </c>
      <c r="CD76">
        <v>27.7165666666667</v>
      </c>
      <c r="CE76">
        <v>600.035333333333</v>
      </c>
      <c r="CF76">
        <v>100.255666666667</v>
      </c>
      <c r="CG76">
        <v>0.100275</v>
      </c>
      <c r="CH76">
        <v>32.2538</v>
      </c>
      <c r="CI76">
        <v>30.7892666666667</v>
      </c>
      <c r="CJ76">
        <v>999.9</v>
      </c>
      <c r="CK76">
        <v>0</v>
      </c>
      <c r="CL76">
        <v>0</v>
      </c>
      <c r="CM76">
        <v>9980.21</v>
      </c>
      <c r="CN76">
        <v>0</v>
      </c>
      <c r="CO76">
        <v>0.221023</v>
      </c>
      <c r="CP76">
        <v>883.083666666667</v>
      </c>
      <c r="CQ76">
        <v>0.954997</v>
      </c>
      <c r="CR76">
        <v>0.0450026</v>
      </c>
      <c r="CS76">
        <v>0</v>
      </c>
      <c r="CT76">
        <v>1091.85666666667</v>
      </c>
      <c r="CU76">
        <v>4.99999</v>
      </c>
      <c r="CV76">
        <v>9673.06333333333</v>
      </c>
      <c r="CW76">
        <v>7633.87</v>
      </c>
      <c r="CX76">
        <v>39.708</v>
      </c>
      <c r="CY76">
        <v>42.187</v>
      </c>
      <c r="CZ76">
        <v>41.062</v>
      </c>
      <c r="DA76">
        <v>42</v>
      </c>
      <c r="DB76">
        <v>42.625</v>
      </c>
      <c r="DC76">
        <v>838.57</v>
      </c>
      <c r="DD76">
        <v>39.5166666666667</v>
      </c>
      <c r="DE76">
        <v>0</v>
      </c>
      <c r="DF76">
        <v>1620340128.1</v>
      </c>
      <c r="DG76">
        <v>0</v>
      </c>
      <c r="DH76">
        <v>1092.308</v>
      </c>
      <c r="DI76">
        <v>-3.496923085962</v>
      </c>
      <c r="DJ76">
        <v>-25.7053847080618</v>
      </c>
      <c r="DK76">
        <v>9675.554</v>
      </c>
      <c r="DL76">
        <v>15</v>
      </c>
      <c r="DM76">
        <v>1620339131</v>
      </c>
      <c r="DN76" t="s">
        <v>299</v>
      </c>
      <c r="DO76">
        <v>1620339116.5</v>
      </c>
      <c r="DP76">
        <v>1620339131</v>
      </c>
      <c r="DQ76">
        <v>60</v>
      </c>
      <c r="DR76">
        <v>0.345</v>
      </c>
      <c r="DS76">
        <v>-0.025</v>
      </c>
      <c r="DT76">
        <v>2.935</v>
      </c>
      <c r="DU76">
        <v>-0.026</v>
      </c>
      <c r="DV76">
        <v>420</v>
      </c>
      <c r="DW76">
        <v>1</v>
      </c>
      <c r="DX76">
        <v>0.12</v>
      </c>
      <c r="DY76">
        <v>0.02</v>
      </c>
      <c r="DZ76">
        <v>-14.252115</v>
      </c>
      <c r="EA76">
        <v>-0.370660412757911</v>
      </c>
      <c r="EB76">
        <v>0.0726073500067314</v>
      </c>
      <c r="EC76">
        <v>1</v>
      </c>
      <c r="ED76">
        <v>1092.496</v>
      </c>
      <c r="EE76">
        <v>-2.97859398445765</v>
      </c>
      <c r="EF76">
        <v>0.366334741537205</v>
      </c>
      <c r="EG76">
        <v>1</v>
      </c>
      <c r="EH76">
        <v>2.01809725</v>
      </c>
      <c r="EI76">
        <v>0.918962814258911</v>
      </c>
      <c r="EJ76">
        <v>0.0886156967468941</v>
      </c>
      <c r="EK76">
        <v>0</v>
      </c>
      <c r="EL76">
        <v>2</v>
      </c>
      <c r="EM76">
        <v>3</v>
      </c>
      <c r="EN76" t="s">
        <v>305</v>
      </c>
      <c r="EO76">
        <v>100</v>
      </c>
      <c r="EP76">
        <v>100</v>
      </c>
      <c r="EQ76">
        <v>2.935</v>
      </c>
      <c r="ER76">
        <v>-0.0261</v>
      </c>
      <c r="ES76">
        <v>2.93495238095244</v>
      </c>
      <c r="ET76">
        <v>0</v>
      </c>
      <c r="EU76">
        <v>0</v>
      </c>
      <c r="EV76">
        <v>0</v>
      </c>
      <c r="EW76">
        <v>-0.0261150999999999</v>
      </c>
      <c r="EX76">
        <v>0</v>
      </c>
      <c r="EY76">
        <v>0</v>
      </c>
      <c r="EZ76">
        <v>0</v>
      </c>
      <c r="FA76">
        <v>-1</v>
      </c>
      <c r="FB76">
        <v>-1</v>
      </c>
      <c r="FC76">
        <v>-1</v>
      </c>
      <c r="FD76">
        <v>-1</v>
      </c>
      <c r="FE76">
        <v>16.8</v>
      </c>
      <c r="FF76">
        <v>16.6</v>
      </c>
      <c r="FG76">
        <v>2</v>
      </c>
      <c r="FH76">
        <v>636.444</v>
      </c>
      <c r="FI76">
        <v>398.85</v>
      </c>
      <c r="FJ76">
        <v>39.9454</v>
      </c>
      <c r="FK76">
        <v>25.5306</v>
      </c>
      <c r="FL76">
        <v>30.0007</v>
      </c>
      <c r="FM76">
        <v>25.4347</v>
      </c>
      <c r="FN76">
        <v>25.4467</v>
      </c>
      <c r="FO76">
        <v>20.8987</v>
      </c>
      <c r="FP76">
        <v>0</v>
      </c>
      <c r="FQ76">
        <v>100</v>
      </c>
      <c r="FR76">
        <v>40.06</v>
      </c>
      <c r="FS76">
        <v>420</v>
      </c>
      <c r="FT76">
        <v>27.2179</v>
      </c>
      <c r="FU76">
        <v>101.43</v>
      </c>
      <c r="FV76">
        <v>102.231</v>
      </c>
    </row>
    <row r="77" spans="1:178">
      <c r="A77">
        <v>61</v>
      </c>
      <c r="B77">
        <v>1620340142.1</v>
      </c>
      <c r="C77">
        <v>900.099999904633</v>
      </c>
      <c r="D77" t="s">
        <v>422</v>
      </c>
      <c r="E77" t="s">
        <v>423</v>
      </c>
      <c r="H77">
        <v>1620340141.1</v>
      </c>
      <c r="I77">
        <f>CE77*AG77*(CA77-CB77)/(100*BT77*(1000-AG77*CA77))</f>
        <v>0</v>
      </c>
      <c r="J77">
        <f>CE77*AG77*(BZ77-BY77*(1000-AG77*CB77)/(1000-AG77*CA77))/(100*BT77)</f>
        <v>0</v>
      </c>
      <c r="K77">
        <f>BY77 - IF(AG77&gt;1, J77*BT77*100.0/(AI77*CM77), 0)</f>
        <v>0</v>
      </c>
      <c r="L77">
        <f>((R77-I77/2)*K77-J77)/(R77+I77/2)</f>
        <v>0</v>
      </c>
      <c r="M77">
        <f>L77*(CF77+CG77)/1000.0</f>
        <v>0</v>
      </c>
      <c r="N77">
        <f>(BY77 - IF(AG77&gt;1, J77*BT77*100.0/(AI77*CM77), 0))*(CF77+CG77)/1000.0</f>
        <v>0</v>
      </c>
      <c r="O77">
        <f>2.0/((1/Q77-1/P77)+SIGN(Q77)*SQRT((1/Q77-1/P77)*(1/Q77-1/P77) + 4*BU77/((BU77+1)*(BU77+1))*(2*1/Q77*1/P77-1/P77*1/P77)))</f>
        <v>0</v>
      </c>
      <c r="P77">
        <f>IF(LEFT(BV77,1)&lt;&gt;"0",IF(LEFT(BV77,1)="1",3.0,BW77),$D$5+$E$5*(CM77*CF77/($K$5*1000))+$F$5*(CM77*CF77/($K$5*1000))*MAX(MIN(BT77,$J$5),$I$5)*MAX(MIN(BT77,$J$5),$I$5)+$G$5*MAX(MIN(BT77,$J$5),$I$5)*(CM77*CF77/($K$5*1000))+$H$5*(CM77*CF77/($K$5*1000))*(CM77*CF77/($K$5*1000)))</f>
        <v>0</v>
      </c>
      <c r="Q77">
        <f>I77*(1000-(1000*0.61365*exp(17.502*U77/(240.97+U77))/(CF77+CG77)+CA77)/2)/(1000*0.61365*exp(17.502*U77/(240.97+U77))/(CF77+CG77)-CA77)</f>
        <v>0</v>
      </c>
      <c r="R77">
        <f>1/((BU77+1)/(O77/1.6)+1/(P77/1.37)) + BU77/((BU77+1)/(O77/1.6) + BU77/(P77/1.37))</f>
        <v>0</v>
      </c>
      <c r="S77">
        <f>(BQ77*BS77)</f>
        <v>0</v>
      </c>
      <c r="T77">
        <f>(CH77+(S77+2*0.95*5.67E-8*(((CH77+$B$7)+273)^4-(CH77+273)^4)-44100*I77)/(1.84*29.3*P77+8*0.95*5.67E-8*(CH77+273)^3))</f>
        <v>0</v>
      </c>
      <c r="U77">
        <f>($C$7*CI77+$D$7*CJ77+$E$7*T77)</f>
        <v>0</v>
      </c>
      <c r="V77">
        <f>0.61365*exp(17.502*U77/(240.97+U77))</f>
        <v>0</v>
      </c>
      <c r="W77">
        <f>(X77/Y77*100)</f>
        <v>0</v>
      </c>
      <c r="X77">
        <f>CA77*(CF77+CG77)/1000</f>
        <v>0</v>
      </c>
      <c r="Y77">
        <f>0.61365*exp(17.502*CH77/(240.97+CH77))</f>
        <v>0</v>
      </c>
      <c r="Z77">
        <f>(V77-CA77*(CF77+CG77)/1000)</f>
        <v>0</v>
      </c>
      <c r="AA77">
        <f>(-I77*44100)</f>
        <v>0</v>
      </c>
      <c r="AB77">
        <f>2*29.3*P77*0.92*(CH77-U77)</f>
        <v>0</v>
      </c>
      <c r="AC77">
        <f>2*0.95*5.67E-8*(((CH77+$B$7)+273)^4-(U77+273)^4)</f>
        <v>0</v>
      </c>
      <c r="AD77">
        <f>S77+AC77+AA77+AB77</f>
        <v>0</v>
      </c>
      <c r="AE77">
        <v>0</v>
      </c>
      <c r="AF77">
        <v>0</v>
      </c>
      <c r="AG77">
        <f>IF(AE77*$H$13&gt;=AI77,1.0,(AI77/(AI77-AE77*$H$13)))</f>
        <v>0</v>
      </c>
      <c r="AH77">
        <f>(AG77-1)*100</f>
        <v>0</v>
      </c>
      <c r="AI77">
        <f>MAX(0,($B$13+$C$13*CM77)/(1+$D$13*CM77)*CF77/(CH77+273)*$E$13)</f>
        <v>0</v>
      </c>
      <c r="AJ77" t="s">
        <v>297</v>
      </c>
      <c r="AK77">
        <v>0</v>
      </c>
      <c r="AL77">
        <v>0</v>
      </c>
      <c r="AM77">
        <f>AL77-AK77</f>
        <v>0</v>
      </c>
      <c r="AN77">
        <f>AM77/AL77</f>
        <v>0</v>
      </c>
      <c r="AO77">
        <v>0</v>
      </c>
      <c r="AP77" t="s">
        <v>297</v>
      </c>
      <c r="AQ77">
        <v>0</v>
      </c>
      <c r="AR77">
        <v>0</v>
      </c>
      <c r="AS77">
        <f>1-AQ77/AR77</f>
        <v>0</v>
      </c>
      <c r="AT77">
        <v>0.5</v>
      </c>
      <c r="AU77">
        <f>BQ77</f>
        <v>0</v>
      </c>
      <c r="AV77">
        <f>J77</f>
        <v>0</v>
      </c>
      <c r="AW77">
        <f>AS77*AT77*AU77</f>
        <v>0</v>
      </c>
      <c r="AX77">
        <f>BC77/AR77</f>
        <v>0</v>
      </c>
      <c r="AY77">
        <f>(AV77-AO77)/AU77</f>
        <v>0</v>
      </c>
      <c r="AZ77">
        <f>(AL77-AR77)/AR77</f>
        <v>0</v>
      </c>
      <c r="BA77" t="s">
        <v>297</v>
      </c>
      <c r="BB77">
        <v>0</v>
      </c>
      <c r="BC77">
        <f>AR77-BB77</f>
        <v>0</v>
      </c>
      <c r="BD77">
        <f>(AR77-AQ77)/(AR77-BB77)</f>
        <v>0</v>
      </c>
      <c r="BE77">
        <f>(AL77-AR77)/(AL77-BB77)</f>
        <v>0</v>
      </c>
      <c r="BF77">
        <f>(AR77-AQ77)/(AR77-AK77)</f>
        <v>0</v>
      </c>
      <c r="BG77">
        <f>(AL77-AR77)/(AL77-AK77)</f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f>$B$11*CN77+$C$11*CO77+$F$11*CP77*(1-CS77)</f>
        <v>0</v>
      </c>
      <c r="BQ77">
        <f>BP77*BR77</f>
        <v>0</v>
      </c>
      <c r="BR77">
        <f>($B$11*$D$9+$C$11*$D$9+$F$11*((DC77+CU77)/MAX(DC77+CU77+DD77, 0.1)*$I$9+DD77/MAX(DC77+CU77+DD77, 0.1)*$J$9))/($B$11+$C$11+$F$11)</f>
        <v>0</v>
      </c>
      <c r="BS77">
        <f>($B$11*$K$9+$C$11*$K$9+$F$11*((DC77+CU77)/MAX(DC77+CU77+DD77, 0.1)*$P$9+DD77/MAX(DC77+CU77+DD77, 0.1)*$Q$9))/($B$11+$C$11+$F$11)</f>
        <v>0</v>
      </c>
      <c r="BT77">
        <v>6</v>
      </c>
      <c r="BU77">
        <v>0.5</v>
      </c>
      <c r="BV77" t="s">
        <v>298</v>
      </c>
      <c r="BW77">
        <v>2</v>
      </c>
      <c r="BX77">
        <v>1620340141.1</v>
      </c>
      <c r="BY77">
        <v>405.545</v>
      </c>
      <c r="BZ77">
        <v>419.938333333333</v>
      </c>
      <c r="CA77">
        <v>27.9146666666667</v>
      </c>
      <c r="CB77">
        <v>25.5781</v>
      </c>
      <c r="CC77">
        <v>402.61</v>
      </c>
      <c r="CD77">
        <v>27.9407666666667</v>
      </c>
      <c r="CE77">
        <v>600.014333333333</v>
      </c>
      <c r="CF77">
        <v>100.256333333333</v>
      </c>
      <c r="CG77">
        <v>0.0999935666666667</v>
      </c>
      <c r="CH77">
        <v>32.5747666666667</v>
      </c>
      <c r="CI77">
        <v>31.0783333333333</v>
      </c>
      <c r="CJ77">
        <v>999.9</v>
      </c>
      <c r="CK77">
        <v>0</v>
      </c>
      <c r="CL77">
        <v>0</v>
      </c>
      <c r="CM77">
        <v>9995.82666666667</v>
      </c>
      <c r="CN77">
        <v>0</v>
      </c>
      <c r="CO77">
        <v>0.221023</v>
      </c>
      <c r="CP77">
        <v>882.924</v>
      </c>
      <c r="CQ77">
        <v>0.954997</v>
      </c>
      <c r="CR77">
        <v>0.0450026</v>
      </c>
      <c r="CS77">
        <v>0</v>
      </c>
      <c r="CT77">
        <v>1090.74333333333</v>
      </c>
      <c r="CU77">
        <v>4.99999</v>
      </c>
      <c r="CV77">
        <v>9662.38333333333</v>
      </c>
      <c r="CW77">
        <v>7632.48</v>
      </c>
      <c r="CX77">
        <v>39.75</v>
      </c>
      <c r="CY77">
        <v>42.25</v>
      </c>
      <c r="CZ77">
        <v>41.125</v>
      </c>
      <c r="DA77">
        <v>42</v>
      </c>
      <c r="DB77">
        <v>42.687</v>
      </c>
      <c r="DC77">
        <v>838.41</v>
      </c>
      <c r="DD77">
        <v>39.51</v>
      </c>
      <c r="DE77">
        <v>0</v>
      </c>
      <c r="DF77">
        <v>1620340143.1</v>
      </c>
      <c r="DG77">
        <v>0</v>
      </c>
      <c r="DH77">
        <v>1091.28346153846</v>
      </c>
      <c r="DI77">
        <v>-4.30461537898361</v>
      </c>
      <c r="DJ77">
        <v>-36.0529915176816</v>
      </c>
      <c r="DK77">
        <v>9667.795</v>
      </c>
      <c r="DL77">
        <v>15</v>
      </c>
      <c r="DM77">
        <v>1620339131</v>
      </c>
      <c r="DN77" t="s">
        <v>299</v>
      </c>
      <c r="DO77">
        <v>1620339116.5</v>
      </c>
      <c r="DP77">
        <v>1620339131</v>
      </c>
      <c r="DQ77">
        <v>60</v>
      </c>
      <c r="DR77">
        <v>0.345</v>
      </c>
      <c r="DS77">
        <v>-0.025</v>
      </c>
      <c r="DT77">
        <v>2.935</v>
      </c>
      <c r="DU77">
        <v>-0.026</v>
      </c>
      <c r="DV77">
        <v>420</v>
      </c>
      <c r="DW77">
        <v>1</v>
      </c>
      <c r="DX77">
        <v>0.12</v>
      </c>
      <c r="DY77">
        <v>0.02</v>
      </c>
      <c r="DZ77">
        <v>-14.357685</v>
      </c>
      <c r="EA77">
        <v>-0.427211257035638</v>
      </c>
      <c r="EB77">
        <v>0.0492682988847799</v>
      </c>
      <c r="EC77">
        <v>1</v>
      </c>
      <c r="ED77">
        <v>1091.54657142857</v>
      </c>
      <c r="EE77">
        <v>-4.69774264838537</v>
      </c>
      <c r="EF77">
        <v>0.514109176049174</v>
      </c>
      <c r="EG77">
        <v>1</v>
      </c>
      <c r="EH77">
        <v>2.2217385</v>
      </c>
      <c r="EI77">
        <v>0.738227617260777</v>
      </c>
      <c r="EJ77">
        <v>0.0710474086983474</v>
      </c>
      <c r="EK77">
        <v>0</v>
      </c>
      <c r="EL77">
        <v>2</v>
      </c>
      <c r="EM77">
        <v>3</v>
      </c>
      <c r="EN77" t="s">
        <v>305</v>
      </c>
      <c r="EO77">
        <v>100</v>
      </c>
      <c r="EP77">
        <v>100</v>
      </c>
      <c r="EQ77">
        <v>2.935</v>
      </c>
      <c r="ER77">
        <v>-0.0261</v>
      </c>
      <c r="ES77">
        <v>2.93495238095244</v>
      </c>
      <c r="ET77">
        <v>0</v>
      </c>
      <c r="EU77">
        <v>0</v>
      </c>
      <c r="EV77">
        <v>0</v>
      </c>
      <c r="EW77">
        <v>-0.0261150999999999</v>
      </c>
      <c r="EX77">
        <v>0</v>
      </c>
      <c r="EY77">
        <v>0</v>
      </c>
      <c r="EZ77">
        <v>0</v>
      </c>
      <c r="FA77">
        <v>-1</v>
      </c>
      <c r="FB77">
        <v>-1</v>
      </c>
      <c r="FC77">
        <v>-1</v>
      </c>
      <c r="FD77">
        <v>-1</v>
      </c>
      <c r="FE77">
        <v>17.1</v>
      </c>
      <c r="FF77">
        <v>16.9</v>
      </c>
      <c r="FG77">
        <v>2</v>
      </c>
      <c r="FH77">
        <v>636.723</v>
      </c>
      <c r="FI77">
        <v>398.986</v>
      </c>
      <c r="FJ77">
        <v>40.4535</v>
      </c>
      <c r="FK77">
        <v>25.5612</v>
      </c>
      <c r="FL77">
        <v>30.0008</v>
      </c>
      <c r="FM77">
        <v>25.4521</v>
      </c>
      <c r="FN77">
        <v>25.4613</v>
      </c>
      <c r="FO77">
        <v>20.9044</v>
      </c>
      <c r="FP77">
        <v>0</v>
      </c>
      <c r="FQ77">
        <v>100</v>
      </c>
      <c r="FR77">
        <v>40.54</v>
      </c>
      <c r="FS77">
        <v>420</v>
      </c>
      <c r="FT77">
        <v>27.2179</v>
      </c>
      <c r="FU77">
        <v>101.427</v>
      </c>
      <c r="FV77">
        <v>102.231</v>
      </c>
    </row>
    <row r="78" spans="1:178">
      <c r="A78">
        <v>62</v>
      </c>
      <c r="B78">
        <v>1620340157.1</v>
      </c>
      <c r="C78">
        <v>915.099999904633</v>
      </c>
      <c r="D78" t="s">
        <v>424</v>
      </c>
      <c r="E78" t="s">
        <v>425</v>
      </c>
      <c r="H78">
        <v>1620340156.1</v>
      </c>
      <c r="I78">
        <f>CE78*AG78*(CA78-CB78)/(100*BT78*(1000-AG78*CA78))</f>
        <v>0</v>
      </c>
      <c r="J78">
        <f>CE78*AG78*(BZ78-BY78*(1000-AG78*CB78)/(1000-AG78*CA78))/(100*BT78)</f>
        <v>0</v>
      </c>
      <c r="K78">
        <f>BY78 - IF(AG78&gt;1, J78*BT78*100.0/(AI78*CM78), 0)</f>
        <v>0</v>
      </c>
      <c r="L78">
        <f>((R78-I78/2)*K78-J78)/(R78+I78/2)</f>
        <v>0</v>
      </c>
      <c r="M78">
        <f>L78*(CF78+CG78)/1000.0</f>
        <v>0</v>
      </c>
      <c r="N78">
        <f>(BY78 - IF(AG78&gt;1, J78*BT78*100.0/(AI78*CM78), 0))*(CF78+CG78)/1000.0</f>
        <v>0</v>
      </c>
      <c r="O78">
        <f>2.0/((1/Q78-1/P78)+SIGN(Q78)*SQRT((1/Q78-1/P78)*(1/Q78-1/P78) + 4*BU78/((BU78+1)*(BU78+1))*(2*1/Q78*1/P78-1/P78*1/P78)))</f>
        <v>0</v>
      </c>
      <c r="P78">
        <f>IF(LEFT(BV78,1)&lt;&gt;"0",IF(LEFT(BV78,1)="1",3.0,BW78),$D$5+$E$5*(CM78*CF78/($K$5*1000))+$F$5*(CM78*CF78/($K$5*1000))*MAX(MIN(BT78,$J$5),$I$5)*MAX(MIN(BT78,$J$5),$I$5)+$G$5*MAX(MIN(BT78,$J$5),$I$5)*(CM78*CF78/($K$5*1000))+$H$5*(CM78*CF78/($K$5*1000))*(CM78*CF78/($K$5*1000)))</f>
        <v>0</v>
      </c>
      <c r="Q78">
        <f>I78*(1000-(1000*0.61365*exp(17.502*U78/(240.97+U78))/(CF78+CG78)+CA78)/2)/(1000*0.61365*exp(17.502*U78/(240.97+U78))/(CF78+CG78)-CA78)</f>
        <v>0</v>
      </c>
      <c r="R78">
        <f>1/((BU78+1)/(O78/1.6)+1/(P78/1.37)) + BU78/((BU78+1)/(O78/1.6) + BU78/(P78/1.37))</f>
        <v>0</v>
      </c>
      <c r="S78">
        <f>(BQ78*BS78)</f>
        <v>0</v>
      </c>
      <c r="T78">
        <f>(CH78+(S78+2*0.95*5.67E-8*(((CH78+$B$7)+273)^4-(CH78+273)^4)-44100*I78)/(1.84*29.3*P78+8*0.95*5.67E-8*(CH78+273)^3))</f>
        <v>0</v>
      </c>
      <c r="U78">
        <f>($C$7*CI78+$D$7*CJ78+$E$7*T78)</f>
        <v>0</v>
      </c>
      <c r="V78">
        <f>0.61365*exp(17.502*U78/(240.97+U78))</f>
        <v>0</v>
      </c>
      <c r="W78">
        <f>(X78/Y78*100)</f>
        <v>0</v>
      </c>
      <c r="X78">
        <f>CA78*(CF78+CG78)/1000</f>
        <v>0</v>
      </c>
      <c r="Y78">
        <f>0.61365*exp(17.502*CH78/(240.97+CH78))</f>
        <v>0</v>
      </c>
      <c r="Z78">
        <f>(V78-CA78*(CF78+CG78)/1000)</f>
        <v>0</v>
      </c>
      <c r="AA78">
        <f>(-I78*44100)</f>
        <v>0</v>
      </c>
      <c r="AB78">
        <f>2*29.3*P78*0.92*(CH78-U78)</f>
        <v>0</v>
      </c>
      <c r="AC78">
        <f>2*0.95*5.67E-8*(((CH78+$B$7)+273)^4-(U78+273)^4)</f>
        <v>0</v>
      </c>
      <c r="AD78">
        <f>S78+AC78+AA78+AB78</f>
        <v>0</v>
      </c>
      <c r="AE78">
        <v>0</v>
      </c>
      <c r="AF78">
        <v>0</v>
      </c>
      <c r="AG78">
        <f>IF(AE78*$H$13&gt;=AI78,1.0,(AI78/(AI78-AE78*$H$13)))</f>
        <v>0</v>
      </c>
      <c r="AH78">
        <f>(AG78-1)*100</f>
        <v>0</v>
      </c>
      <c r="AI78">
        <f>MAX(0,($B$13+$C$13*CM78)/(1+$D$13*CM78)*CF78/(CH78+273)*$E$13)</f>
        <v>0</v>
      </c>
      <c r="AJ78" t="s">
        <v>297</v>
      </c>
      <c r="AK78">
        <v>0</v>
      </c>
      <c r="AL78">
        <v>0</v>
      </c>
      <c r="AM78">
        <f>AL78-AK78</f>
        <v>0</v>
      </c>
      <c r="AN78">
        <f>AM78/AL78</f>
        <v>0</v>
      </c>
      <c r="AO78">
        <v>0</v>
      </c>
      <c r="AP78" t="s">
        <v>297</v>
      </c>
      <c r="AQ78">
        <v>0</v>
      </c>
      <c r="AR78">
        <v>0</v>
      </c>
      <c r="AS78">
        <f>1-AQ78/AR78</f>
        <v>0</v>
      </c>
      <c r="AT78">
        <v>0.5</v>
      </c>
      <c r="AU78">
        <f>BQ78</f>
        <v>0</v>
      </c>
      <c r="AV78">
        <f>J78</f>
        <v>0</v>
      </c>
      <c r="AW78">
        <f>AS78*AT78*AU78</f>
        <v>0</v>
      </c>
      <c r="AX78">
        <f>BC78/AR78</f>
        <v>0</v>
      </c>
      <c r="AY78">
        <f>(AV78-AO78)/AU78</f>
        <v>0</v>
      </c>
      <c r="AZ78">
        <f>(AL78-AR78)/AR78</f>
        <v>0</v>
      </c>
      <c r="BA78" t="s">
        <v>297</v>
      </c>
      <c r="BB78">
        <v>0</v>
      </c>
      <c r="BC78">
        <f>AR78-BB78</f>
        <v>0</v>
      </c>
      <c r="BD78">
        <f>(AR78-AQ78)/(AR78-BB78)</f>
        <v>0</v>
      </c>
      <c r="BE78">
        <f>(AL78-AR78)/(AL78-BB78)</f>
        <v>0</v>
      </c>
      <c r="BF78">
        <f>(AR78-AQ78)/(AR78-AK78)</f>
        <v>0</v>
      </c>
      <c r="BG78">
        <f>(AL78-AR78)/(AL78-AK78)</f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f>$B$11*CN78+$C$11*CO78+$F$11*CP78*(1-CS78)</f>
        <v>0</v>
      </c>
      <c r="BQ78">
        <f>BP78*BR78</f>
        <v>0</v>
      </c>
      <c r="BR78">
        <f>($B$11*$D$9+$C$11*$D$9+$F$11*((DC78+CU78)/MAX(DC78+CU78+DD78, 0.1)*$I$9+DD78/MAX(DC78+CU78+DD78, 0.1)*$J$9))/($B$11+$C$11+$F$11)</f>
        <v>0</v>
      </c>
      <c r="BS78">
        <f>($B$11*$K$9+$C$11*$K$9+$F$11*((DC78+CU78)/MAX(DC78+CU78+DD78, 0.1)*$P$9+DD78/MAX(DC78+CU78+DD78, 0.1)*$Q$9))/($B$11+$C$11+$F$11)</f>
        <v>0</v>
      </c>
      <c r="BT78">
        <v>6</v>
      </c>
      <c r="BU78">
        <v>0.5</v>
      </c>
      <c r="BV78" t="s">
        <v>298</v>
      </c>
      <c r="BW78">
        <v>2</v>
      </c>
      <c r="BX78">
        <v>1620340156.1</v>
      </c>
      <c r="BY78">
        <v>405.368</v>
      </c>
      <c r="BZ78">
        <v>420.021666666667</v>
      </c>
      <c r="CA78">
        <v>28.1272</v>
      </c>
      <c r="CB78">
        <v>25.6154666666667</v>
      </c>
      <c r="CC78">
        <v>402.433</v>
      </c>
      <c r="CD78">
        <v>28.1533</v>
      </c>
      <c r="CE78">
        <v>600.068666666667</v>
      </c>
      <c r="CF78">
        <v>100.257</v>
      </c>
      <c r="CG78">
        <v>0.100502333333333</v>
      </c>
      <c r="CH78">
        <v>32.8999</v>
      </c>
      <c r="CI78">
        <v>31.3623666666667</v>
      </c>
      <c r="CJ78">
        <v>999.9</v>
      </c>
      <c r="CK78">
        <v>0</v>
      </c>
      <c r="CL78">
        <v>0</v>
      </c>
      <c r="CM78">
        <v>10007.4833333333</v>
      </c>
      <c r="CN78">
        <v>0</v>
      </c>
      <c r="CO78">
        <v>0.221023</v>
      </c>
      <c r="CP78">
        <v>882.924666666667</v>
      </c>
      <c r="CQ78">
        <v>0.954997</v>
      </c>
      <c r="CR78">
        <v>0.0450026</v>
      </c>
      <c r="CS78">
        <v>0</v>
      </c>
      <c r="CT78">
        <v>1089.03333333333</v>
      </c>
      <c r="CU78">
        <v>4.99999</v>
      </c>
      <c r="CV78">
        <v>9651.31333333333</v>
      </c>
      <c r="CW78">
        <v>7632.48666666667</v>
      </c>
      <c r="CX78">
        <v>39.812</v>
      </c>
      <c r="CY78">
        <v>42.25</v>
      </c>
      <c r="CZ78">
        <v>41.125</v>
      </c>
      <c r="DA78">
        <v>42.062</v>
      </c>
      <c r="DB78">
        <v>42.7706666666667</v>
      </c>
      <c r="DC78">
        <v>838.413333333333</v>
      </c>
      <c r="DD78">
        <v>39.51</v>
      </c>
      <c r="DE78">
        <v>0</v>
      </c>
      <c r="DF78">
        <v>1620340158.1</v>
      </c>
      <c r="DG78">
        <v>0</v>
      </c>
      <c r="DH78">
        <v>1089.8752</v>
      </c>
      <c r="DI78">
        <v>-5.96461539434896</v>
      </c>
      <c r="DJ78">
        <v>-43.7192307984833</v>
      </c>
      <c r="DK78">
        <v>9657.1216</v>
      </c>
      <c r="DL78">
        <v>15</v>
      </c>
      <c r="DM78">
        <v>1620339131</v>
      </c>
      <c r="DN78" t="s">
        <v>299</v>
      </c>
      <c r="DO78">
        <v>1620339116.5</v>
      </c>
      <c r="DP78">
        <v>1620339131</v>
      </c>
      <c r="DQ78">
        <v>60</v>
      </c>
      <c r="DR78">
        <v>0.345</v>
      </c>
      <c r="DS78">
        <v>-0.025</v>
      </c>
      <c r="DT78">
        <v>2.935</v>
      </c>
      <c r="DU78">
        <v>-0.026</v>
      </c>
      <c r="DV78">
        <v>420</v>
      </c>
      <c r="DW78">
        <v>1</v>
      </c>
      <c r="DX78">
        <v>0.12</v>
      </c>
      <c r="DY78">
        <v>0.02</v>
      </c>
      <c r="DZ78">
        <v>-14.49668</v>
      </c>
      <c r="EA78">
        <v>-0.787494934333974</v>
      </c>
      <c r="EB78">
        <v>0.0813247846600286</v>
      </c>
      <c r="EC78">
        <v>0</v>
      </c>
      <c r="ED78">
        <v>1090.234</v>
      </c>
      <c r="EE78">
        <v>-5.7414973095598</v>
      </c>
      <c r="EF78">
        <v>0.613147383820337</v>
      </c>
      <c r="EG78">
        <v>1</v>
      </c>
      <c r="EH78">
        <v>2.39925675</v>
      </c>
      <c r="EI78">
        <v>0.699238086303934</v>
      </c>
      <c r="EJ78">
        <v>0.0672714268611682</v>
      </c>
      <c r="EK78">
        <v>0</v>
      </c>
      <c r="EL78">
        <v>1</v>
      </c>
      <c r="EM78">
        <v>3</v>
      </c>
      <c r="EN78" t="s">
        <v>310</v>
      </c>
      <c r="EO78">
        <v>100</v>
      </c>
      <c r="EP78">
        <v>100</v>
      </c>
      <c r="EQ78">
        <v>2.935</v>
      </c>
      <c r="ER78">
        <v>-0.0261</v>
      </c>
      <c r="ES78">
        <v>2.93495238095244</v>
      </c>
      <c r="ET78">
        <v>0</v>
      </c>
      <c r="EU78">
        <v>0</v>
      </c>
      <c r="EV78">
        <v>0</v>
      </c>
      <c r="EW78">
        <v>-0.0261150999999999</v>
      </c>
      <c r="EX78">
        <v>0</v>
      </c>
      <c r="EY78">
        <v>0</v>
      </c>
      <c r="EZ78">
        <v>0</v>
      </c>
      <c r="FA78">
        <v>-1</v>
      </c>
      <c r="FB78">
        <v>-1</v>
      </c>
      <c r="FC78">
        <v>-1</v>
      </c>
      <c r="FD78">
        <v>-1</v>
      </c>
      <c r="FE78">
        <v>17.3</v>
      </c>
      <c r="FF78">
        <v>17.1</v>
      </c>
      <c r="FG78">
        <v>2</v>
      </c>
      <c r="FH78">
        <v>637.102</v>
      </c>
      <c r="FI78">
        <v>398.91</v>
      </c>
      <c r="FJ78">
        <v>40.9451</v>
      </c>
      <c r="FK78">
        <v>25.5913</v>
      </c>
      <c r="FL78">
        <v>30.0007</v>
      </c>
      <c r="FM78">
        <v>25.47</v>
      </c>
      <c r="FN78">
        <v>25.4774</v>
      </c>
      <c r="FO78">
        <v>20.9036</v>
      </c>
      <c r="FP78">
        <v>0</v>
      </c>
      <c r="FQ78">
        <v>100</v>
      </c>
      <c r="FR78">
        <v>41.01</v>
      </c>
      <c r="FS78">
        <v>420</v>
      </c>
      <c r="FT78">
        <v>27.2179</v>
      </c>
      <c r="FU78">
        <v>101.427</v>
      </c>
      <c r="FV78">
        <v>102.229</v>
      </c>
    </row>
    <row r="79" spans="1:178">
      <c r="A79">
        <v>63</v>
      </c>
      <c r="B79">
        <v>1620340172.1</v>
      </c>
      <c r="C79">
        <v>930.099999904633</v>
      </c>
      <c r="D79" t="s">
        <v>426</v>
      </c>
      <c r="E79" t="s">
        <v>427</v>
      </c>
      <c r="H79">
        <v>1620340171.1</v>
      </c>
      <c r="I79">
        <f>CE79*AG79*(CA79-CB79)/(100*BT79*(1000-AG79*CA79))</f>
        <v>0</v>
      </c>
      <c r="J79">
        <f>CE79*AG79*(BZ79-BY79*(1000-AG79*CB79)/(1000-AG79*CA79))/(100*BT79)</f>
        <v>0</v>
      </c>
      <c r="K79">
        <f>BY79 - IF(AG79&gt;1, J79*BT79*100.0/(AI79*CM79), 0)</f>
        <v>0</v>
      </c>
      <c r="L79">
        <f>((R79-I79/2)*K79-J79)/(R79+I79/2)</f>
        <v>0</v>
      </c>
      <c r="M79">
        <f>L79*(CF79+CG79)/1000.0</f>
        <v>0</v>
      </c>
      <c r="N79">
        <f>(BY79 - IF(AG79&gt;1, J79*BT79*100.0/(AI79*CM79), 0))*(CF79+CG79)/1000.0</f>
        <v>0</v>
      </c>
      <c r="O79">
        <f>2.0/((1/Q79-1/P79)+SIGN(Q79)*SQRT((1/Q79-1/P79)*(1/Q79-1/P79) + 4*BU79/((BU79+1)*(BU79+1))*(2*1/Q79*1/P79-1/P79*1/P79)))</f>
        <v>0</v>
      </c>
      <c r="P79">
        <f>IF(LEFT(BV79,1)&lt;&gt;"0",IF(LEFT(BV79,1)="1",3.0,BW79),$D$5+$E$5*(CM79*CF79/($K$5*1000))+$F$5*(CM79*CF79/($K$5*1000))*MAX(MIN(BT79,$J$5),$I$5)*MAX(MIN(BT79,$J$5),$I$5)+$G$5*MAX(MIN(BT79,$J$5),$I$5)*(CM79*CF79/($K$5*1000))+$H$5*(CM79*CF79/($K$5*1000))*(CM79*CF79/($K$5*1000)))</f>
        <v>0</v>
      </c>
      <c r="Q79">
        <f>I79*(1000-(1000*0.61365*exp(17.502*U79/(240.97+U79))/(CF79+CG79)+CA79)/2)/(1000*0.61365*exp(17.502*U79/(240.97+U79))/(CF79+CG79)-CA79)</f>
        <v>0</v>
      </c>
      <c r="R79">
        <f>1/((BU79+1)/(O79/1.6)+1/(P79/1.37)) + BU79/((BU79+1)/(O79/1.6) + BU79/(P79/1.37))</f>
        <v>0</v>
      </c>
      <c r="S79">
        <f>(BQ79*BS79)</f>
        <v>0</v>
      </c>
      <c r="T79">
        <f>(CH79+(S79+2*0.95*5.67E-8*(((CH79+$B$7)+273)^4-(CH79+273)^4)-44100*I79)/(1.84*29.3*P79+8*0.95*5.67E-8*(CH79+273)^3))</f>
        <v>0</v>
      </c>
      <c r="U79">
        <f>($C$7*CI79+$D$7*CJ79+$E$7*T79)</f>
        <v>0</v>
      </c>
      <c r="V79">
        <f>0.61365*exp(17.502*U79/(240.97+U79))</f>
        <v>0</v>
      </c>
      <c r="W79">
        <f>(X79/Y79*100)</f>
        <v>0</v>
      </c>
      <c r="X79">
        <f>CA79*(CF79+CG79)/1000</f>
        <v>0</v>
      </c>
      <c r="Y79">
        <f>0.61365*exp(17.502*CH79/(240.97+CH79))</f>
        <v>0</v>
      </c>
      <c r="Z79">
        <f>(V79-CA79*(CF79+CG79)/1000)</f>
        <v>0</v>
      </c>
      <c r="AA79">
        <f>(-I79*44100)</f>
        <v>0</v>
      </c>
      <c r="AB79">
        <f>2*29.3*P79*0.92*(CH79-U79)</f>
        <v>0</v>
      </c>
      <c r="AC79">
        <f>2*0.95*5.67E-8*(((CH79+$B$7)+273)^4-(U79+273)^4)</f>
        <v>0</v>
      </c>
      <c r="AD79">
        <f>S79+AC79+AA79+AB79</f>
        <v>0</v>
      </c>
      <c r="AE79">
        <v>0</v>
      </c>
      <c r="AF79">
        <v>0</v>
      </c>
      <c r="AG79">
        <f>IF(AE79*$H$13&gt;=AI79,1.0,(AI79/(AI79-AE79*$H$13)))</f>
        <v>0</v>
      </c>
      <c r="AH79">
        <f>(AG79-1)*100</f>
        <v>0</v>
      </c>
      <c r="AI79">
        <f>MAX(0,($B$13+$C$13*CM79)/(1+$D$13*CM79)*CF79/(CH79+273)*$E$13)</f>
        <v>0</v>
      </c>
      <c r="AJ79" t="s">
        <v>297</v>
      </c>
      <c r="AK79">
        <v>0</v>
      </c>
      <c r="AL79">
        <v>0</v>
      </c>
      <c r="AM79">
        <f>AL79-AK79</f>
        <v>0</v>
      </c>
      <c r="AN79">
        <f>AM79/AL79</f>
        <v>0</v>
      </c>
      <c r="AO79">
        <v>0</v>
      </c>
      <c r="AP79" t="s">
        <v>297</v>
      </c>
      <c r="AQ79">
        <v>0</v>
      </c>
      <c r="AR79">
        <v>0</v>
      </c>
      <c r="AS79">
        <f>1-AQ79/AR79</f>
        <v>0</v>
      </c>
      <c r="AT79">
        <v>0.5</v>
      </c>
      <c r="AU79">
        <f>BQ79</f>
        <v>0</v>
      </c>
      <c r="AV79">
        <f>J79</f>
        <v>0</v>
      </c>
      <c r="AW79">
        <f>AS79*AT79*AU79</f>
        <v>0</v>
      </c>
      <c r="AX79">
        <f>BC79/AR79</f>
        <v>0</v>
      </c>
      <c r="AY79">
        <f>(AV79-AO79)/AU79</f>
        <v>0</v>
      </c>
      <c r="AZ79">
        <f>(AL79-AR79)/AR79</f>
        <v>0</v>
      </c>
      <c r="BA79" t="s">
        <v>297</v>
      </c>
      <c r="BB79">
        <v>0</v>
      </c>
      <c r="BC79">
        <f>AR79-BB79</f>
        <v>0</v>
      </c>
      <c r="BD79">
        <f>(AR79-AQ79)/(AR79-BB79)</f>
        <v>0</v>
      </c>
      <c r="BE79">
        <f>(AL79-AR79)/(AL79-BB79)</f>
        <v>0</v>
      </c>
      <c r="BF79">
        <f>(AR79-AQ79)/(AR79-AK79)</f>
        <v>0</v>
      </c>
      <c r="BG79">
        <f>(AL79-AR79)/(AL79-AK79)</f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f>$B$11*CN79+$C$11*CO79+$F$11*CP79*(1-CS79)</f>
        <v>0</v>
      </c>
      <c r="BQ79">
        <f>BP79*BR79</f>
        <v>0</v>
      </c>
      <c r="BR79">
        <f>($B$11*$D$9+$C$11*$D$9+$F$11*((DC79+CU79)/MAX(DC79+CU79+DD79, 0.1)*$I$9+DD79/MAX(DC79+CU79+DD79, 0.1)*$J$9))/($B$11+$C$11+$F$11)</f>
        <v>0</v>
      </c>
      <c r="BS79">
        <f>($B$11*$K$9+$C$11*$K$9+$F$11*((DC79+CU79)/MAX(DC79+CU79+DD79, 0.1)*$P$9+DD79/MAX(DC79+CU79+DD79, 0.1)*$Q$9))/($B$11+$C$11+$F$11)</f>
        <v>0</v>
      </c>
      <c r="BT79">
        <v>6</v>
      </c>
      <c r="BU79">
        <v>0.5</v>
      </c>
      <c r="BV79" t="s">
        <v>298</v>
      </c>
      <c r="BW79">
        <v>2</v>
      </c>
      <c r="BX79">
        <v>1620340171.1</v>
      </c>
      <c r="BY79">
        <v>405.199333333333</v>
      </c>
      <c r="BZ79">
        <v>419.974666666667</v>
      </c>
      <c r="CA79">
        <v>28.3425</v>
      </c>
      <c r="CB79">
        <v>25.6492</v>
      </c>
      <c r="CC79">
        <v>402.264333333333</v>
      </c>
      <c r="CD79">
        <v>28.3686</v>
      </c>
      <c r="CE79">
        <v>599.983</v>
      </c>
      <c r="CF79">
        <v>100.258666666667</v>
      </c>
      <c r="CG79">
        <v>0.0999751333333333</v>
      </c>
      <c r="CH79">
        <v>33.2259666666667</v>
      </c>
      <c r="CI79">
        <v>31.6728</v>
      </c>
      <c r="CJ79">
        <v>999.9</v>
      </c>
      <c r="CK79">
        <v>0</v>
      </c>
      <c r="CL79">
        <v>0</v>
      </c>
      <c r="CM79">
        <v>10006.2733333333</v>
      </c>
      <c r="CN79">
        <v>0</v>
      </c>
      <c r="CO79">
        <v>0.221023</v>
      </c>
      <c r="CP79">
        <v>882.92</v>
      </c>
      <c r="CQ79">
        <v>0.954997</v>
      </c>
      <c r="CR79">
        <v>0.0450026</v>
      </c>
      <c r="CS79">
        <v>0</v>
      </c>
      <c r="CT79">
        <v>1087.19</v>
      </c>
      <c r="CU79">
        <v>4.99999</v>
      </c>
      <c r="CV79">
        <v>9637.14666666667</v>
      </c>
      <c r="CW79">
        <v>7632.44333333333</v>
      </c>
      <c r="CX79">
        <v>39.875</v>
      </c>
      <c r="CY79">
        <v>42.312</v>
      </c>
      <c r="CZ79">
        <v>41.187</v>
      </c>
      <c r="DA79">
        <v>42.062</v>
      </c>
      <c r="DB79">
        <v>42.833</v>
      </c>
      <c r="DC79">
        <v>838.41</v>
      </c>
      <c r="DD79">
        <v>39.51</v>
      </c>
      <c r="DE79">
        <v>0</v>
      </c>
      <c r="DF79">
        <v>1620340173.1</v>
      </c>
      <c r="DG79">
        <v>0</v>
      </c>
      <c r="DH79">
        <v>1088.22</v>
      </c>
      <c r="DI79">
        <v>-7.33401708902169</v>
      </c>
      <c r="DJ79">
        <v>-54.6895726832156</v>
      </c>
      <c r="DK79">
        <v>9644.72115384615</v>
      </c>
      <c r="DL79">
        <v>15</v>
      </c>
      <c r="DM79">
        <v>1620339131</v>
      </c>
      <c r="DN79" t="s">
        <v>299</v>
      </c>
      <c r="DO79">
        <v>1620339116.5</v>
      </c>
      <c r="DP79">
        <v>1620339131</v>
      </c>
      <c r="DQ79">
        <v>60</v>
      </c>
      <c r="DR79">
        <v>0.345</v>
      </c>
      <c r="DS79">
        <v>-0.025</v>
      </c>
      <c r="DT79">
        <v>2.935</v>
      </c>
      <c r="DU79">
        <v>-0.026</v>
      </c>
      <c r="DV79">
        <v>420</v>
      </c>
      <c r="DW79">
        <v>1</v>
      </c>
      <c r="DX79">
        <v>0.12</v>
      </c>
      <c r="DY79">
        <v>0.02</v>
      </c>
      <c r="DZ79">
        <v>-14.66261</v>
      </c>
      <c r="EA79">
        <v>-0.421483677298263</v>
      </c>
      <c r="EB79">
        <v>0.0518617334843331</v>
      </c>
      <c r="EC79">
        <v>1</v>
      </c>
      <c r="ED79">
        <v>1088.61257142857</v>
      </c>
      <c r="EE79">
        <v>-7.01025440313182</v>
      </c>
      <c r="EF79">
        <v>0.740850256152229</v>
      </c>
      <c r="EG79">
        <v>1</v>
      </c>
      <c r="EH79">
        <v>2.573805</v>
      </c>
      <c r="EI79">
        <v>0.712060637898681</v>
      </c>
      <c r="EJ79">
        <v>0.0685344718371711</v>
      </c>
      <c r="EK79">
        <v>0</v>
      </c>
      <c r="EL79">
        <v>2</v>
      </c>
      <c r="EM79">
        <v>3</v>
      </c>
      <c r="EN79" t="s">
        <v>305</v>
      </c>
      <c r="EO79">
        <v>100</v>
      </c>
      <c r="EP79">
        <v>100</v>
      </c>
      <c r="EQ79">
        <v>2.935</v>
      </c>
      <c r="ER79">
        <v>-0.0261</v>
      </c>
      <c r="ES79">
        <v>2.93495238095244</v>
      </c>
      <c r="ET79">
        <v>0</v>
      </c>
      <c r="EU79">
        <v>0</v>
      </c>
      <c r="EV79">
        <v>0</v>
      </c>
      <c r="EW79">
        <v>-0.0261150999999999</v>
      </c>
      <c r="EX79">
        <v>0</v>
      </c>
      <c r="EY79">
        <v>0</v>
      </c>
      <c r="EZ79">
        <v>0</v>
      </c>
      <c r="FA79">
        <v>-1</v>
      </c>
      <c r="FB79">
        <v>-1</v>
      </c>
      <c r="FC79">
        <v>-1</v>
      </c>
      <c r="FD79">
        <v>-1</v>
      </c>
      <c r="FE79">
        <v>17.6</v>
      </c>
      <c r="FF79">
        <v>17.4</v>
      </c>
      <c r="FG79">
        <v>2</v>
      </c>
      <c r="FH79">
        <v>636.769</v>
      </c>
      <c r="FI79">
        <v>398.925</v>
      </c>
      <c r="FJ79">
        <v>41.4485</v>
      </c>
      <c r="FK79">
        <v>25.6236</v>
      </c>
      <c r="FL79">
        <v>30.0009</v>
      </c>
      <c r="FM79">
        <v>25.4885</v>
      </c>
      <c r="FN79">
        <v>25.4945</v>
      </c>
      <c r="FO79">
        <v>20.9063</v>
      </c>
      <c r="FP79">
        <v>0</v>
      </c>
      <c r="FQ79">
        <v>100</v>
      </c>
      <c r="FR79">
        <v>41.55</v>
      </c>
      <c r="FS79">
        <v>420</v>
      </c>
      <c r="FT79">
        <v>27.2179</v>
      </c>
      <c r="FU79">
        <v>101.424</v>
      </c>
      <c r="FV79">
        <v>102.226</v>
      </c>
    </row>
    <row r="80" spans="1:178">
      <c r="A80">
        <v>64</v>
      </c>
      <c r="B80">
        <v>1620340187.1</v>
      </c>
      <c r="C80">
        <v>945.099999904633</v>
      </c>
      <c r="D80" t="s">
        <v>428</v>
      </c>
      <c r="E80" t="s">
        <v>429</v>
      </c>
      <c r="H80">
        <v>1620340186.1</v>
      </c>
      <c r="I80">
        <f>CE80*AG80*(CA80-CB80)/(100*BT80*(1000-AG80*CA80))</f>
        <v>0</v>
      </c>
      <c r="J80">
        <f>CE80*AG80*(BZ80-BY80*(1000-AG80*CB80)/(1000-AG80*CA80))/(100*BT80)</f>
        <v>0</v>
      </c>
      <c r="K80">
        <f>BY80 - IF(AG80&gt;1, J80*BT80*100.0/(AI80*CM80), 0)</f>
        <v>0</v>
      </c>
      <c r="L80">
        <f>((R80-I80/2)*K80-J80)/(R80+I80/2)</f>
        <v>0</v>
      </c>
      <c r="M80">
        <f>L80*(CF80+CG80)/1000.0</f>
        <v>0</v>
      </c>
      <c r="N80">
        <f>(BY80 - IF(AG80&gt;1, J80*BT80*100.0/(AI80*CM80), 0))*(CF80+CG80)/1000.0</f>
        <v>0</v>
      </c>
      <c r="O80">
        <f>2.0/((1/Q80-1/P80)+SIGN(Q80)*SQRT((1/Q80-1/P80)*(1/Q80-1/P80) + 4*BU80/((BU80+1)*(BU80+1))*(2*1/Q80*1/P80-1/P80*1/P80)))</f>
        <v>0</v>
      </c>
      <c r="P80">
        <f>IF(LEFT(BV80,1)&lt;&gt;"0",IF(LEFT(BV80,1)="1",3.0,BW80),$D$5+$E$5*(CM80*CF80/($K$5*1000))+$F$5*(CM80*CF80/($K$5*1000))*MAX(MIN(BT80,$J$5),$I$5)*MAX(MIN(BT80,$J$5),$I$5)+$G$5*MAX(MIN(BT80,$J$5),$I$5)*(CM80*CF80/($K$5*1000))+$H$5*(CM80*CF80/($K$5*1000))*(CM80*CF80/($K$5*1000)))</f>
        <v>0</v>
      </c>
      <c r="Q80">
        <f>I80*(1000-(1000*0.61365*exp(17.502*U80/(240.97+U80))/(CF80+CG80)+CA80)/2)/(1000*0.61365*exp(17.502*U80/(240.97+U80))/(CF80+CG80)-CA80)</f>
        <v>0</v>
      </c>
      <c r="R80">
        <f>1/((BU80+1)/(O80/1.6)+1/(P80/1.37)) + BU80/((BU80+1)/(O80/1.6) + BU80/(P80/1.37))</f>
        <v>0</v>
      </c>
      <c r="S80">
        <f>(BQ80*BS80)</f>
        <v>0</v>
      </c>
      <c r="T80">
        <f>(CH80+(S80+2*0.95*5.67E-8*(((CH80+$B$7)+273)^4-(CH80+273)^4)-44100*I80)/(1.84*29.3*P80+8*0.95*5.67E-8*(CH80+273)^3))</f>
        <v>0</v>
      </c>
      <c r="U80">
        <f>($C$7*CI80+$D$7*CJ80+$E$7*T80)</f>
        <v>0</v>
      </c>
      <c r="V80">
        <f>0.61365*exp(17.502*U80/(240.97+U80))</f>
        <v>0</v>
      </c>
      <c r="W80">
        <f>(X80/Y80*100)</f>
        <v>0</v>
      </c>
      <c r="X80">
        <f>CA80*(CF80+CG80)/1000</f>
        <v>0</v>
      </c>
      <c r="Y80">
        <f>0.61365*exp(17.502*CH80/(240.97+CH80))</f>
        <v>0</v>
      </c>
      <c r="Z80">
        <f>(V80-CA80*(CF80+CG80)/1000)</f>
        <v>0</v>
      </c>
      <c r="AA80">
        <f>(-I80*44100)</f>
        <v>0</v>
      </c>
      <c r="AB80">
        <f>2*29.3*P80*0.92*(CH80-U80)</f>
        <v>0</v>
      </c>
      <c r="AC80">
        <f>2*0.95*5.67E-8*(((CH80+$B$7)+273)^4-(U80+273)^4)</f>
        <v>0</v>
      </c>
      <c r="AD80">
        <f>S80+AC80+AA80+AB80</f>
        <v>0</v>
      </c>
      <c r="AE80">
        <v>0</v>
      </c>
      <c r="AF80">
        <v>0</v>
      </c>
      <c r="AG80">
        <f>IF(AE80*$H$13&gt;=AI80,1.0,(AI80/(AI80-AE80*$H$13)))</f>
        <v>0</v>
      </c>
      <c r="AH80">
        <f>(AG80-1)*100</f>
        <v>0</v>
      </c>
      <c r="AI80">
        <f>MAX(0,($B$13+$C$13*CM80)/(1+$D$13*CM80)*CF80/(CH80+273)*$E$13)</f>
        <v>0</v>
      </c>
      <c r="AJ80" t="s">
        <v>297</v>
      </c>
      <c r="AK80">
        <v>0</v>
      </c>
      <c r="AL80">
        <v>0</v>
      </c>
      <c r="AM80">
        <f>AL80-AK80</f>
        <v>0</v>
      </c>
      <c r="AN80">
        <f>AM80/AL80</f>
        <v>0</v>
      </c>
      <c r="AO80">
        <v>0</v>
      </c>
      <c r="AP80" t="s">
        <v>297</v>
      </c>
      <c r="AQ80">
        <v>0</v>
      </c>
      <c r="AR80">
        <v>0</v>
      </c>
      <c r="AS80">
        <f>1-AQ80/AR80</f>
        <v>0</v>
      </c>
      <c r="AT80">
        <v>0.5</v>
      </c>
      <c r="AU80">
        <f>BQ80</f>
        <v>0</v>
      </c>
      <c r="AV80">
        <f>J80</f>
        <v>0</v>
      </c>
      <c r="AW80">
        <f>AS80*AT80*AU80</f>
        <v>0</v>
      </c>
      <c r="AX80">
        <f>BC80/AR80</f>
        <v>0</v>
      </c>
      <c r="AY80">
        <f>(AV80-AO80)/AU80</f>
        <v>0</v>
      </c>
      <c r="AZ80">
        <f>(AL80-AR80)/AR80</f>
        <v>0</v>
      </c>
      <c r="BA80" t="s">
        <v>297</v>
      </c>
      <c r="BB80">
        <v>0</v>
      </c>
      <c r="BC80">
        <f>AR80-BB80</f>
        <v>0</v>
      </c>
      <c r="BD80">
        <f>(AR80-AQ80)/(AR80-BB80)</f>
        <v>0</v>
      </c>
      <c r="BE80">
        <f>(AL80-AR80)/(AL80-BB80)</f>
        <v>0</v>
      </c>
      <c r="BF80">
        <f>(AR80-AQ80)/(AR80-AK80)</f>
        <v>0</v>
      </c>
      <c r="BG80">
        <f>(AL80-AR80)/(AL80-AK80)</f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f>$B$11*CN80+$C$11*CO80+$F$11*CP80*(1-CS80)</f>
        <v>0</v>
      </c>
      <c r="BQ80">
        <f>BP80*BR80</f>
        <v>0</v>
      </c>
      <c r="BR80">
        <f>($B$11*$D$9+$C$11*$D$9+$F$11*((DC80+CU80)/MAX(DC80+CU80+DD80, 0.1)*$I$9+DD80/MAX(DC80+CU80+DD80, 0.1)*$J$9))/($B$11+$C$11+$F$11)</f>
        <v>0</v>
      </c>
      <c r="BS80">
        <f>($B$11*$K$9+$C$11*$K$9+$F$11*((DC80+CU80)/MAX(DC80+CU80+DD80, 0.1)*$P$9+DD80/MAX(DC80+CU80+DD80, 0.1)*$Q$9))/($B$11+$C$11+$F$11)</f>
        <v>0</v>
      </c>
      <c r="BT80">
        <v>6</v>
      </c>
      <c r="BU80">
        <v>0.5</v>
      </c>
      <c r="BV80" t="s">
        <v>298</v>
      </c>
      <c r="BW80">
        <v>2</v>
      </c>
      <c r="BX80">
        <v>1620340186.1</v>
      </c>
      <c r="BY80">
        <v>405.020666666667</v>
      </c>
      <c r="BZ80">
        <v>419.943</v>
      </c>
      <c r="CA80">
        <v>28.5553333333333</v>
      </c>
      <c r="CB80">
        <v>25.6794</v>
      </c>
      <c r="CC80">
        <v>402.085666666667</v>
      </c>
      <c r="CD80">
        <v>28.5814666666667</v>
      </c>
      <c r="CE80">
        <v>600.024333333333</v>
      </c>
      <c r="CF80">
        <v>100.257</v>
      </c>
      <c r="CG80">
        <v>0.100035333333333</v>
      </c>
      <c r="CH80">
        <v>33.5446666666667</v>
      </c>
      <c r="CI80">
        <v>31.9513666666667</v>
      </c>
      <c r="CJ80">
        <v>999.9</v>
      </c>
      <c r="CK80">
        <v>0</v>
      </c>
      <c r="CL80">
        <v>0</v>
      </c>
      <c r="CM80">
        <v>9999.36</v>
      </c>
      <c r="CN80">
        <v>0</v>
      </c>
      <c r="CO80">
        <v>0.221023</v>
      </c>
      <c r="CP80">
        <v>883.089666666667</v>
      </c>
      <c r="CQ80">
        <v>0.954997</v>
      </c>
      <c r="CR80">
        <v>0.0450026</v>
      </c>
      <c r="CS80">
        <v>0</v>
      </c>
      <c r="CT80">
        <v>1085.26666666667</v>
      </c>
      <c r="CU80">
        <v>4.99999</v>
      </c>
      <c r="CV80">
        <v>9622.22333333333</v>
      </c>
      <c r="CW80">
        <v>7633.92</v>
      </c>
      <c r="CX80">
        <v>39.875</v>
      </c>
      <c r="CY80">
        <v>42.354</v>
      </c>
      <c r="CZ80">
        <v>41.25</v>
      </c>
      <c r="DA80">
        <v>42.125</v>
      </c>
      <c r="DB80">
        <v>42.8956666666667</v>
      </c>
      <c r="DC80">
        <v>838.576666666667</v>
      </c>
      <c r="DD80">
        <v>39.5166666666667</v>
      </c>
      <c r="DE80">
        <v>0</v>
      </c>
      <c r="DF80">
        <v>1620340188.1</v>
      </c>
      <c r="DG80">
        <v>0</v>
      </c>
      <c r="DH80">
        <v>1086.2396</v>
      </c>
      <c r="DI80">
        <v>-9.20923078931441</v>
      </c>
      <c r="DJ80">
        <v>-68.4746154924828</v>
      </c>
      <c r="DK80">
        <v>9629.192</v>
      </c>
      <c r="DL80">
        <v>15</v>
      </c>
      <c r="DM80">
        <v>1620339131</v>
      </c>
      <c r="DN80" t="s">
        <v>299</v>
      </c>
      <c r="DO80">
        <v>1620339116.5</v>
      </c>
      <c r="DP80">
        <v>1620339131</v>
      </c>
      <c r="DQ80">
        <v>60</v>
      </c>
      <c r="DR80">
        <v>0.345</v>
      </c>
      <c r="DS80">
        <v>-0.025</v>
      </c>
      <c r="DT80">
        <v>2.935</v>
      </c>
      <c r="DU80">
        <v>-0.026</v>
      </c>
      <c r="DV80">
        <v>420</v>
      </c>
      <c r="DW80">
        <v>1</v>
      </c>
      <c r="DX80">
        <v>0.12</v>
      </c>
      <c r="DY80">
        <v>0.02</v>
      </c>
      <c r="DZ80">
        <v>-14.8294075</v>
      </c>
      <c r="EA80">
        <v>-0.735821763602218</v>
      </c>
      <c r="EB80">
        <v>0.0784746468214417</v>
      </c>
      <c r="EC80">
        <v>0</v>
      </c>
      <c r="ED80">
        <v>1086.72114285714</v>
      </c>
      <c r="EE80">
        <v>-8.48845662327938</v>
      </c>
      <c r="EF80">
        <v>0.876156448614615</v>
      </c>
      <c r="EG80">
        <v>1</v>
      </c>
      <c r="EH80">
        <v>2.756945</v>
      </c>
      <c r="EI80">
        <v>0.739035647279551</v>
      </c>
      <c r="EJ80">
        <v>0.071095666147804</v>
      </c>
      <c r="EK80">
        <v>0</v>
      </c>
      <c r="EL80">
        <v>1</v>
      </c>
      <c r="EM80">
        <v>3</v>
      </c>
      <c r="EN80" t="s">
        <v>310</v>
      </c>
      <c r="EO80">
        <v>100</v>
      </c>
      <c r="EP80">
        <v>100</v>
      </c>
      <c r="EQ80">
        <v>2.935</v>
      </c>
      <c r="ER80">
        <v>-0.0261</v>
      </c>
      <c r="ES80">
        <v>2.93495238095244</v>
      </c>
      <c r="ET80">
        <v>0</v>
      </c>
      <c r="EU80">
        <v>0</v>
      </c>
      <c r="EV80">
        <v>0</v>
      </c>
      <c r="EW80">
        <v>-0.0261150999999999</v>
      </c>
      <c r="EX80">
        <v>0</v>
      </c>
      <c r="EY80">
        <v>0</v>
      </c>
      <c r="EZ80">
        <v>0</v>
      </c>
      <c r="FA80">
        <v>-1</v>
      </c>
      <c r="FB80">
        <v>-1</v>
      </c>
      <c r="FC80">
        <v>-1</v>
      </c>
      <c r="FD80">
        <v>-1</v>
      </c>
      <c r="FE80">
        <v>17.8</v>
      </c>
      <c r="FF80">
        <v>17.6</v>
      </c>
      <c r="FG80">
        <v>2</v>
      </c>
      <c r="FH80">
        <v>637.073</v>
      </c>
      <c r="FI80">
        <v>398.819</v>
      </c>
      <c r="FJ80">
        <v>41.9547</v>
      </c>
      <c r="FK80">
        <v>25.656</v>
      </c>
      <c r="FL80">
        <v>30.0007</v>
      </c>
      <c r="FM80">
        <v>25.5081</v>
      </c>
      <c r="FN80">
        <v>25.5121</v>
      </c>
      <c r="FO80">
        <v>20.9094</v>
      </c>
      <c r="FP80">
        <v>0</v>
      </c>
      <c r="FQ80">
        <v>100</v>
      </c>
      <c r="FR80">
        <v>42.02</v>
      </c>
      <c r="FS80">
        <v>420</v>
      </c>
      <c r="FT80">
        <v>27.2179</v>
      </c>
      <c r="FU80">
        <v>101.42</v>
      </c>
      <c r="FV80">
        <v>102.222</v>
      </c>
    </row>
    <row r="81" spans="1:178">
      <c r="A81">
        <v>65</v>
      </c>
      <c r="B81">
        <v>1620340202.1</v>
      </c>
      <c r="C81">
        <v>960.099999904633</v>
      </c>
      <c r="D81" t="s">
        <v>430</v>
      </c>
      <c r="E81" t="s">
        <v>431</v>
      </c>
      <c r="H81">
        <v>1620340201.1</v>
      </c>
      <c r="I81">
        <f>CE81*AG81*(CA81-CB81)/(100*BT81*(1000-AG81*CA81))</f>
        <v>0</v>
      </c>
      <c r="J81">
        <f>CE81*AG81*(BZ81-BY81*(1000-AG81*CB81)/(1000-AG81*CA81))/(100*BT81)</f>
        <v>0</v>
      </c>
      <c r="K81">
        <f>BY81 - IF(AG81&gt;1, J81*BT81*100.0/(AI81*CM81), 0)</f>
        <v>0</v>
      </c>
      <c r="L81">
        <f>((R81-I81/2)*K81-J81)/(R81+I81/2)</f>
        <v>0</v>
      </c>
      <c r="M81">
        <f>L81*(CF81+CG81)/1000.0</f>
        <v>0</v>
      </c>
      <c r="N81">
        <f>(BY81 - IF(AG81&gt;1, J81*BT81*100.0/(AI81*CM81), 0))*(CF81+CG81)/1000.0</f>
        <v>0</v>
      </c>
      <c r="O81">
        <f>2.0/((1/Q81-1/P81)+SIGN(Q81)*SQRT((1/Q81-1/P81)*(1/Q81-1/P81) + 4*BU81/((BU81+1)*(BU81+1))*(2*1/Q81*1/P81-1/P81*1/P81)))</f>
        <v>0</v>
      </c>
      <c r="P81">
        <f>IF(LEFT(BV81,1)&lt;&gt;"0",IF(LEFT(BV81,1)="1",3.0,BW81),$D$5+$E$5*(CM81*CF81/($K$5*1000))+$F$5*(CM81*CF81/($K$5*1000))*MAX(MIN(BT81,$J$5),$I$5)*MAX(MIN(BT81,$J$5),$I$5)+$G$5*MAX(MIN(BT81,$J$5),$I$5)*(CM81*CF81/($K$5*1000))+$H$5*(CM81*CF81/($K$5*1000))*(CM81*CF81/($K$5*1000)))</f>
        <v>0</v>
      </c>
      <c r="Q81">
        <f>I81*(1000-(1000*0.61365*exp(17.502*U81/(240.97+U81))/(CF81+CG81)+CA81)/2)/(1000*0.61365*exp(17.502*U81/(240.97+U81))/(CF81+CG81)-CA81)</f>
        <v>0</v>
      </c>
      <c r="R81">
        <f>1/((BU81+1)/(O81/1.6)+1/(P81/1.37)) + BU81/((BU81+1)/(O81/1.6) + BU81/(P81/1.37))</f>
        <v>0</v>
      </c>
      <c r="S81">
        <f>(BQ81*BS81)</f>
        <v>0</v>
      </c>
      <c r="T81">
        <f>(CH81+(S81+2*0.95*5.67E-8*(((CH81+$B$7)+273)^4-(CH81+273)^4)-44100*I81)/(1.84*29.3*P81+8*0.95*5.67E-8*(CH81+273)^3))</f>
        <v>0</v>
      </c>
      <c r="U81">
        <f>($C$7*CI81+$D$7*CJ81+$E$7*T81)</f>
        <v>0</v>
      </c>
      <c r="V81">
        <f>0.61365*exp(17.502*U81/(240.97+U81))</f>
        <v>0</v>
      </c>
      <c r="W81">
        <f>(X81/Y81*100)</f>
        <v>0</v>
      </c>
      <c r="X81">
        <f>CA81*(CF81+CG81)/1000</f>
        <v>0</v>
      </c>
      <c r="Y81">
        <f>0.61365*exp(17.502*CH81/(240.97+CH81))</f>
        <v>0</v>
      </c>
      <c r="Z81">
        <f>(V81-CA81*(CF81+CG81)/1000)</f>
        <v>0</v>
      </c>
      <c r="AA81">
        <f>(-I81*44100)</f>
        <v>0</v>
      </c>
      <c r="AB81">
        <f>2*29.3*P81*0.92*(CH81-U81)</f>
        <v>0</v>
      </c>
      <c r="AC81">
        <f>2*0.95*5.67E-8*(((CH81+$B$7)+273)^4-(U81+273)^4)</f>
        <v>0</v>
      </c>
      <c r="AD81">
        <f>S81+AC81+AA81+AB81</f>
        <v>0</v>
      </c>
      <c r="AE81">
        <v>0</v>
      </c>
      <c r="AF81">
        <v>0</v>
      </c>
      <c r="AG81">
        <f>IF(AE81*$H$13&gt;=AI81,1.0,(AI81/(AI81-AE81*$H$13)))</f>
        <v>0</v>
      </c>
      <c r="AH81">
        <f>(AG81-1)*100</f>
        <v>0</v>
      </c>
      <c r="AI81">
        <f>MAX(0,($B$13+$C$13*CM81)/(1+$D$13*CM81)*CF81/(CH81+273)*$E$13)</f>
        <v>0</v>
      </c>
      <c r="AJ81" t="s">
        <v>297</v>
      </c>
      <c r="AK81">
        <v>0</v>
      </c>
      <c r="AL81">
        <v>0</v>
      </c>
      <c r="AM81">
        <f>AL81-AK81</f>
        <v>0</v>
      </c>
      <c r="AN81">
        <f>AM81/AL81</f>
        <v>0</v>
      </c>
      <c r="AO81">
        <v>0</v>
      </c>
      <c r="AP81" t="s">
        <v>297</v>
      </c>
      <c r="AQ81">
        <v>0</v>
      </c>
      <c r="AR81">
        <v>0</v>
      </c>
      <c r="AS81">
        <f>1-AQ81/AR81</f>
        <v>0</v>
      </c>
      <c r="AT81">
        <v>0.5</v>
      </c>
      <c r="AU81">
        <f>BQ81</f>
        <v>0</v>
      </c>
      <c r="AV81">
        <f>J81</f>
        <v>0</v>
      </c>
      <c r="AW81">
        <f>AS81*AT81*AU81</f>
        <v>0</v>
      </c>
      <c r="AX81">
        <f>BC81/AR81</f>
        <v>0</v>
      </c>
      <c r="AY81">
        <f>(AV81-AO81)/AU81</f>
        <v>0</v>
      </c>
      <c r="AZ81">
        <f>(AL81-AR81)/AR81</f>
        <v>0</v>
      </c>
      <c r="BA81" t="s">
        <v>297</v>
      </c>
      <c r="BB81">
        <v>0</v>
      </c>
      <c r="BC81">
        <f>AR81-BB81</f>
        <v>0</v>
      </c>
      <c r="BD81">
        <f>(AR81-AQ81)/(AR81-BB81)</f>
        <v>0</v>
      </c>
      <c r="BE81">
        <f>(AL81-AR81)/(AL81-BB81)</f>
        <v>0</v>
      </c>
      <c r="BF81">
        <f>(AR81-AQ81)/(AR81-AK81)</f>
        <v>0</v>
      </c>
      <c r="BG81">
        <f>(AL81-AR81)/(AL81-AK81)</f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f>$B$11*CN81+$C$11*CO81+$F$11*CP81*(1-CS81)</f>
        <v>0</v>
      </c>
      <c r="BQ81">
        <f>BP81*BR81</f>
        <v>0</v>
      </c>
      <c r="BR81">
        <f>($B$11*$D$9+$C$11*$D$9+$F$11*((DC81+CU81)/MAX(DC81+CU81+DD81, 0.1)*$I$9+DD81/MAX(DC81+CU81+DD81, 0.1)*$J$9))/($B$11+$C$11+$F$11)</f>
        <v>0</v>
      </c>
      <c r="BS81">
        <f>($B$11*$K$9+$C$11*$K$9+$F$11*((DC81+CU81)/MAX(DC81+CU81+DD81, 0.1)*$P$9+DD81/MAX(DC81+CU81+DD81, 0.1)*$Q$9))/($B$11+$C$11+$F$11)</f>
        <v>0</v>
      </c>
      <c r="BT81">
        <v>6</v>
      </c>
      <c r="BU81">
        <v>0.5</v>
      </c>
      <c r="BV81" t="s">
        <v>298</v>
      </c>
      <c r="BW81">
        <v>2</v>
      </c>
      <c r="BX81">
        <v>1620340201.1</v>
      </c>
      <c r="BY81">
        <v>404.872666666667</v>
      </c>
      <c r="BZ81">
        <v>420.014666666667</v>
      </c>
      <c r="CA81">
        <v>28.7755</v>
      </c>
      <c r="CB81">
        <v>25.7103</v>
      </c>
      <c r="CC81">
        <v>401.937666666667</v>
      </c>
      <c r="CD81">
        <v>28.8016333333333</v>
      </c>
      <c r="CE81">
        <v>600.064333333333</v>
      </c>
      <c r="CF81">
        <v>100.256666666667</v>
      </c>
      <c r="CG81">
        <v>0.0998200666666667</v>
      </c>
      <c r="CH81">
        <v>33.8696</v>
      </c>
      <c r="CI81">
        <v>32.2541666666667</v>
      </c>
      <c r="CJ81">
        <v>999.9</v>
      </c>
      <c r="CK81">
        <v>0</v>
      </c>
      <c r="CL81">
        <v>0</v>
      </c>
      <c r="CM81">
        <v>10002.5</v>
      </c>
      <c r="CN81">
        <v>0</v>
      </c>
      <c r="CO81">
        <v>0.221023</v>
      </c>
      <c r="CP81">
        <v>883.008</v>
      </c>
      <c r="CQ81">
        <v>0.955001333333333</v>
      </c>
      <c r="CR81">
        <v>0.0449983666666667</v>
      </c>
      <c r="CS81">
        <v>0</v>
      </c>
      <c r="CT81">
        <v>1082.89666666667</v>
      </c>
      <c r="CU81">
        <v>4.99999</v>
      </c>
      <c r="CV81">
        <v>9599.59333333333</v>
      </c>
      <c r="CW81">
        <v>7633.22</v>
      </c>
      <c r="CX81">
        <v>39.937</v>
      </c>
      <c r="CY81">
        <v>42.375</v>
      </c>
      <c r="CZ81">
        <v>41.25</v>
      </c>
      <c r="DA81">
        <v>42.1456666666667</v>
      </c>
      <c r="DB81">
        <v>43</v>
      </c>
      <c r="DC81">
        <v>838.496666666667</v>
      </c>
      <c r="DD81">
        <v>39.51</v>
      </c>
      <c r="DE81">
        <v>0</v>
      </c>
      <c r="DF81">
        <v>1620340203.1</v>
      </c>
      <c r="DG81">
        <v>0</v>
      </c>
      <c r="DH81">
        <v>1083.88538461538</v>
      </c>
      <c r="DI81">
        <v>-9.39623930797545</v>
      </c>
      <c r="DJ81">
        <v>-86.8611965761306</v>
      </c>
      <c r="DK81">
        <v>9609.375</v>
      </c>
      <c r="DL81">
        <v>15</v>
      </c>
      <c r="DM81">
        <v>1620339131</v>
      </c>
      <c r="DN81" t="s">
        <v>299</v>
      </c>
      <c r="DO81">
        <v>1620339116.5</v>
      </c>
      <c r="DP81">
        <v>1620339131</v>
      </c>
      <c r="DQ81">
        <v>60</v>
      </c>
      <c r="DR81">
        <v>0.345</v>
      </c>
      <c r="DS81">
        <v>-0.025</v>
      </c>
      <c r="DT81">
        <v>2.935</v>
      </c>
      <c r="DU81">
        <v>-0.026</v>
      </c>
      <c r="DV81">
        <v>420</v>
      </c>
      <c r="DW81">
        <v>1</v>
      </c>
      <c r="DX81">
        <v>0.12</v>
      </c>
      <c r="DY81">
        <v>0.02</v>
      </c>
      <c r="DZ81">
        <v>-15.0346225</v>
      </c>
      <c r="EA81">
        <v>-0.89049343339586</v>
      </c>
      <c r="EB81">
        <v>0.0882954740841794</v>
      </c>
      <c r="EC81">
        <v>0</v>
      </c>
      <c r="ED81">
        <v>1084.36382352941</v>
      </c>
      <c r="EE81">
        <v>-9.46553588465958</v>
      </c>
      <c r="EF81">
        <v>0.942509212643027</v>
      </c>
      <c r="EG81">
        <v>1</v>
      </c>
      <c r="EH81">
        <v>2.94109275</v>
      </c>
      <c r="EI81">
        <v>0.748046566604123</v>
      </c>
      <c r="EJ81">
        <v>0.071981697985929</v>
      </c>
      <c r="EK81">
        <v>0</v>
      </c>
      <c r="EL81">
        <v>1</v>
      </c>
      <c r="EM81">
        <v>3</v>
      </c>
      <c r="EN81" t="s">
        <v>310</v>
      </c>
      <c r="EO81">
        <v>100</v>
      </c>
      <c r="EP81">
        <v>100</v>
      </c>
      <c r="EQ81">
        <v>2.935</v>
      </c>
      <c r="ER81">
        <v>-0.0261</v>
      </c>
      <c r="ES81">
        <v>2.93495238095244</v>
      </c>
      <c r="ET81">
        <v>0</v>
      </c>
      <c r="EU81">
        <v>0</v>
      </c>
      <c r="EV81">
        <v>0</v>
      </c>
      <c r="EW81">
        <v>-0.0261150999999999</v>
      </c>
      <c r="EX81">
        <v>0</v>
      </c>
      <c r="EY81">
        <v>0</v>
      </c>
      <c r="EZ81">
        <v>0</v>
      </c>
      <c r="FA81">
        <v>-1</v>
      </c>
      <c r="FB81">
        <v>-1</v>
      </c>
      <c r="FC81">
        <v>-1</v>
      </c>
      <c r="FD81">
        <v>-1</v>
      </c>
      <c r="FE81">
        <v>18.1</v>
      </c>
      <c r="FF81">
        <v>17.9</v>
      </c>
      <c r="FG81">
        <v>2</v>
      </c>
      <c r="FH81">
        <v>637.154</v>
      </c>
      <c r="FI81">
        <v>398.983</v>
      </c>
      <c r="FJ81">
        <v>42.4532</v>
      </c>
      <c r="FK81">
        <v>25.6884</v>
      </c>
      <c r="FL81">
        <v>30.0008</v>
      </c>
      <c r="FM81">
        <v>25.528</v>
      </c>
      <c r="FN81">
        <v>25.5305</v>
      </c>
      <c r="FO81">
        <v>20.9087</v>
      </c>
      <c r="FP81">
        <v>0</v>
      </c>
      <c r="FQ81">
        <v>100</v>
      </c>
      <c r="FR81">
        <v>42.55</v>
      </c>
      <c r="FS81">
        <v>420</v>
      </c>
      <c r="FT81">
        <v>27.2179</v>
      </c>
      <c r="FU81">
        <v>101.418</v>
      </c>
      <c r="FV81">
        <v>102.219</v>
      </c>
    </row>
    <row r="82" spans="1:178">
      <c r="A82">
        <v>66</v>
      </c>
      <c r="B82">
        <v>1620340217.1</v>
      </c>
      <c r="C82">
        <v>975.099999904633</v>
      </c>
      <c r="D82" t="s">
        <v>432</v>
      </c>
      <c r="E82" t="s">
        <v>433</v>
      </c>
      <c r="H82">
        <v>1620340216.1</v>
      </c>
      <c r="I82">
        <f>CE82*AG82*(CA82-CB82)/(100*BT82*(1000-AG82*CA82))</f>
        <v>0</v>
      </c>
      <c r="J82">
        <f>CE82*AG82*(BZ82-BY82*(1000-AG82*CB82)/(1000-AG82*CA82))/(100*BT82)</f>
        <v>0</v>
      </c>
      <c r="K82">
        <f>BY82 - IF(AG82&gt;1, J82*BT82*100.0/(AI82*CM82), 0)</f>
        <v>0</v>
      </c>
      <c r="L82">
        <f>((R82-I82/2)*K82-J82)/(R82+I82/2)</f>
        <v>0</v>
      </c>
      <c r="M82">
        <f>L82*(CF82+CG82)/1000.0</f>
        <v>0</v>
      </c>
      <c r="N82">
        <f>(BY82 - IF(AG82&gt;1, J82*BT82*100.0/(AI82*CM82), 0))*(CF82+CG82)/1000.0</f>
        <v>0</v>
      </c>
      <c r="O82">
        <f>2.0/((1/Q82-1/P82)+SIGN(Q82)*SQRT((1/Q82-1/P82)*(1/Q82-1/P82) + 4*BU82/((BU82+1)*(BU82+1))*(2*1/Q82*1/P82-1/P82*1/P82)))</f>
        <v>0</v>
      </c>
      <c r="P82">
        <f>IF(LEFT(BV82,1)&lt;&gt;"0",IF(LEFT(BV82,1)="1",3.0,BW82),$D$5+$E$5*(CM82*CF82/($K$5*1000))+$F$5*(CM82*CF82/($K$5*1000))*MAX(MIN(BT82,$J$5),$I$5)*MAX(MIN(BT82,$J$5),$I$5)+$G$5*MAX(MIN(BT82,$J$5),$I$5)*(CM82*CF82/($K$5*1000))+$H$5*(CM82*CF82/($K$5*1000))*(CM82*CF82/($K$5*1000)))</f>
        <v>0</v>
      </c>
      <c r="Q82">
        <f>I82*(1000-(1000*0.61365*exp(17.502*U82/(240.97+U82))/(CF82+CG82)+CA82)/2)/(1000*0.61365*exp(17.502*U82/(240.97+U82))/(CF82+CG82)-CA82)</f>
        <v>0</v>
      </c>
      <c r="R82">
        <f>1/((BU82+1)/(O82/1.6)+1/(P82/1.37)) + BU82/((BU82+1)/(O82/1.6) + BU82/(P82/1.37))</f>
        <v>0</v>
      </c>
      <c r="S82">
        <f>(BQ82*BS82)</f>
        <v>0</v>
      </c>
      <c r="T82">
        <f>(CH82+(S82+2*0.95*5.67E-8*(((CH82+$B$7)+273)^4-(CH82+273)^4)-44100*I82)/(1.84*29.3*P82+8*0.95*5.67E-8*(CH82+273)^3))</f>
        <v>0</v>
      </c>
      <c r="U82">
        <f>($C$7*CI82+$D$7*CJ82+$E$7*T82)</f>
        <v>0</v>
      </c>
      <c r="V82">
        <f>0.61365*exp(17.502*U82/(240.97+U82))</f>
        <v>0</v>
      </c>
      <c r="W82">
        <f>(X82/Y82*100)</f>
        <v>0</v>
      </c>
      <c r="X82">
        <f>CA82*(CF82+CG82)/1000</f>
        <v>0</v>
      </c>
      <c r="Y82">
        <f>0.61365*exp(17.502*CH82/(240.97+CH82))</f>
        <v>0</v>
      </c>
      <c r="Z82">
        <f>(V82-CA82*(CF82+CG82)/1000)</f>
        <v>0</v>
      </c>
      <c r="AA82">
        <f>(-I82*44100)</f>
        <v>0</v>
      </c>
      <c r="AB82">
        <f>2*29.3*P82*0.92*(CH82-U82)</f>
        <v>0</v>
      </c>
      <c r="AC82">
        <f>2*0.95*5.67E-8*(((CH82+$B$7)+273)^4-(U82+273)^4)</f>
        <v>0</v>
      </c>
      <c r="AD82">
        <f>S82+AC82+AA82+AB82</f>
        <v>0</v>
      </c>
      <c r="AE82">
        <v>0</v>
      </c>
      <c r="AF82">
        <v>0</v>
      </c>
      <c r="AG82">
        <f>IF(AE82*$H$13&gt;=AI82,1.0,(AI82/(AI82-AE82*$H$13)))</f>
        <v>0</v>
      </c>
      <c r="AH82">
        <f>(AG82-1)*100</f>
        <v>0</v>
      </c>
      <c r="AI82">
        <f>MAX(0,($B$13+$C$13*CM82)/(1+$D$13*CM82)*CF82/(CH82+273)*$E$13)</f>
        <v>0</v>
      </c>
      <c r="AJ82" t="s">
        <v>297</v>
      </c>
      <c r="AK82">
        <v>0</v>
      </c>
      <c r="AL82">
        <v>0</v>
      </c>
      <c r="AM82">
        <f>AL82-AK82</f>
        <v>0</v>
      </c>
      <c r="AN82">
        <f>AM82/AL82</f>
        <v>0</v>
      </c>
      <c r="AO82">
        <v>0</v>
      </c>
      <c r="AP82" t="s">
        <v>297</v>
      </c>
      <c r="AQ82">
        <v>0</v>
      </c>
      <c r="AR82">
        <v>0</v>
      </c>
      <c r="AS82">
        <f>1-AQ82/AR82</f>
        <v>0</v>
      </c>
      <c r="AT82">
        <v>0.5</v>
      </c>
      <c r="AU82">
        <f>BQ82</f>
        <v>0</v>
      </c>
      <c r="AV82">
        <f>J82</f>
        <v>0</v>
      </c>
      <c r="AW82">
        <f>AS82*AT82*AU82</f>
        <v>0</v>
      </c>
      <c r="AX82">
        <f>BC82/AR82</f>
        <v>0</v>
      </c>
      <c r="AY82">
        <f>(AV82-AO82)/AU82</f>
        <v>0</v>
      </c>
      <c r="AZ82">
        <f>(AL82-AR82)/AR82</f>
        <v>0</v>
      </c>
      <c r="BA82" t="s">
        <v>297</v>
      </c>
      <c r="BB82">
        <v>0</v>
      </c>
      <c r="BC82">
        <f>AR82-BB82</f>
        <v>0</v>
      </c>
      <c r="BD82">
        <f>(AR82-AQ82)/(AR82-BB82)</f>
        <v>0</v>
      </c>
      <c r="BE82">
        <f>(AL82-AR82)/(AL82-BB82)</f>
        <v>0</v>
      </c>
      <c r="BF82">
        <f>(AR82-AQ82)/(AR82-AK82)</f>
        <v>0</v>
      </c>
      <c r="BG82">
        <f>(AL82-AR82)/(AL82-AK82)</f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f>$B$11*CN82+$C$11*CO82+$F$11*CP82*(1-CS82)</f>
        <v>0</v>
      </c>
      <c r="BQ82">
        <f>BP82*BR82</f>
        <v>0</v>
      </c>
      <c r="BR82">
        <f>($B$11*$D$9+$C$11*$D$9+$F$11*((DC82+CU82)/MAX(DC82+CU82+DD82, 0.1)*$I$9+DD82/MAX(DC82+CU82+DD82, 0.1)*$J$9))/($B$11+$C$11+$F$11)</f>
        <v>0</v>
      </c>
      <c r="BS82">
        <f>($B$11*$K$9+$C$11*$K$9+$F$11*((DC82+CU82)/MAX(DC82+CU82+DD82, 0.1)*$P$9+DD82/MAX(DC82+CU82+DD82, 0.1)*$Q$9))/($B$11+$C$11+$F$11)</f>
        <v>0</v>
      </c>
      <c r="BT82">
        <v>6</v>
      </c>
      <c r="BU82">
        <v>0.5</v>
      </c>
      <c r="BV82" t="s">
        <v>298</v>
      </c>
      <c r="BW82">
        <v>2</v>
      </c>
      <c r="BX82">
        <v>1620340216.1</v>
      </c>
      <c r="BY82">
        <v>404.59</v>
      </c>
      <c r="BZ82">
        <v>419.961333333333</v>
      </c>
      <c r="CA82">
        <v>29.0057</v>
      </c>
      <c r="CB82">
        <v>25.7332666666667</v>
      </c>
      <c r="CC82">
        <v>401.655</v>
      </c>
      <c r="CD82">
        <v>29.0318</v>
      </c>
      <c r="CE82">
        <v>599.988333333333</v>
      </c>
      <c r="CF82">
        <v>100.257666666667</v>
      </c>
      <c r="CG82">
        <v>0.100164766666667</v>
      </c>
      <c r="CH82">
        <v>34.1977666666667</v>
      </c>
      <c r="CI82">
        <v>32.5430333333333</v>
      </c>
      <c r="CJ82">
        <v>999.9</v>
      </c>
      <c r="CK82">
        <v>0</v>
      </c>
      <c r="CL82">
        <v>0</v>
      </c>
      <c r="CM82">
        <v>10005.1933333333</v>
      </c>
      <c r="CN82">
        <v>0</v>
      </c>
      <c r="CO82">
        <v>0.221023</v>
      </c>
      <c r="CP82">
        <v>882.976666666667</v>
      </c>
      <c r="CQ82">
        <v>0.955001333333333</v>
      </c>
      <c r="CR82">
        <v>0.0449983666666667</v>
      </c>
      <c r="CS82">
        <v>0</v>
      </c>
      <c r="CT82">
        <v>1079.80333333333</v>
      </c>
      <c r="CU82">
        <v>4.99999</v>
      </c>
      <c r="CV82">
        <v>9573.83</v>
      </c>
      <c r="CW82">
        <v>7632.95</v>
      </c>
      <c r="CX82">
        <v>40</v>
      </c>
      <c r="CY82">
        <v>42.4163333333333</v>
      </c>
      <c r="CZ82">
        <v>41.312</v>
      </c>
      <c r="DA82">
        <v>42.187</v>
      </c>
      <c r="DB82">
        <v>43.062</v>
      </c>
      <c r="DC82">
        <v>838.473333333333</v>
      </c>
      <c r="DD82">
        <v>39.51</v>
      </c>
      <c r="DE82">
        <v>0</v>
      </c>
      <c r="DF82">
        <v>1620340218.1</v>
      </c>
      <c r="DG82">
        <v>0</v>
      </c>
      <c r="DH82">
        <v>1081.0136</v>
      </c>
      <c r="DI82">
        <v>-12.1492307790995</v>
      </c>
      <c r="DJ82">
        <v>-92.8484616145856</v>
      </c>
      <c r="DK82">
        <v>9584.9352</v>
      </c>
      <c r="DL82">
        <v>15</v>
      </c>
      <c r="DM82">
        <v>1620339131</v>
      </c>
      <c r="DN82" t="s">
        <v>299</v>
      </c>
      <c r="DO82">
        <v>1620339116.5</v>
      </c>
      <c r="DP82">
        <v>1620339131</v>
      </c>
      <c r="DQ82">
        <v>60</v>
      </c>
      <c r="DR82">
        <v>0.345</v>
      </c>
      <c r="DS82">
        <v>-0.025</v>
      </c>
      <c r="DT82">
        <v>2.935</v>
      </c>
      <c r="DU82">
        <v>-0.026</v>
      </c>
      <c r="DV82">
        <v>420</v>
      </c>
      <c r="DW82">
        <v>1</v>
      </c>
      <c r="DX82">
        <v>0.12</v>
      </c>
      <c r="DY82">
        <v>0.02</v>
      </c>
      <c r="DZ82">
        <v>-15.2412375</v>
      </c>
      <c r="EA82">
        <v>-0.887816510318929</v>
      </c>
      <c r="EB82">
        <v>0.0909999332073931</v>
      </c>
      <c r="EC82">
        <v>0</v>
      </c>
      <c r="ED82">
        <v>1081.67941176471</v>
      </c>
      <c r="EE82">
        <v>-11.9929268353819</v>
      </c>
      <c r="EF82">
        <v>1.19272782057736</v>
      </c>
      <c r="EG82">
        <v>0</v>
      </c>
      <c r="EH82">
        <v>3.137959</v>
      </c>
      <c r="EI82">
        <v>0.821311294559097</v>
      </c>
      <c r="EJ82">
        <v>0.079017158098732</v>
      </c>
      <c r="EK82">
        <v>0</v>
      </c>
      <c r="EL82">
        <v>0</v>
      </c>
      <c r="EM82">
        <v>3</v>
      </c>
      <c r="EN82" t="s">
        <v>319</v>
      </c>
      <c r="EO82">
        <v>100</v>
      </c>
      <c r="EP82">
        <v>100</v>
      </c>
      <c r="EQ82">
        <v>2.935</v>
      </c>
      <c r="ER82">
        <v>-0.0262</v>
      </c>
      <c r="ES82">
        <v>2.93495238095244</v>
      </c>
      <c r="ET82">
        <v>0</v>
      </c>
      <c r="EU82">
        <v>0</v>
      </c>
      <c r="EV82">
        <v>0</v>
      </c>
      <c r="EW82">
        <v>-0.0261150999999999</v>
      </c>
      <c r="EX82">
        <v>0</v>
      </c>
      <c r="EY82">
        <v>0</v>
      </c>
      <c r="EZ82">
        <v>0</v>
      </c>
      <c r="FA82">
        <v>-1</v>
      </c>
      <c r="FB82">
        <v>-1</v>
      </c>
      <c r="FC82">
        <v>-1</v>
      </c>
      <c r="FD82">
        <v>-1</v>
      </c>
      <c r="FE82">
        <v>18.3</v>
      </c>
      <c r="FF82">
        <v>18.1</v>
      </c>
      <c r="FG82">
        <v>2</v>
      </c>
      <c r="FH82">
        <v>637.738</v>
      </c>
      <c r="FI82">
        <v>398.828</v>
      </c>
      <c r="FJ82">
        <v>42.9523</v>
      </c>
      <c r="FK82">
        <v>25.7209</v>
      </c>
      <c r="FL82">
        <v>30.0008</v>
      </c>
      <c r="FM82">
        <v>25.5489</v>
      </c>
      <c r="FN82">
        <v>25.549</v>
      </c>
      <c r="FO82">
        <v>20.9123</v>
      </c>
      <c r="FP82">
        <v>0</v>
      </c>
      <c r="FQ82">
        <v>100</v>
      </c>
      <c r="FR82">
        <v>43.02</v>
      </c>
      <c r="FS82">
        <v>420</v>
      </c>
      <c r="FT82">
        <v>27.2179</v>
      </c>
      <c r="FU82">
        <v>101.413</v>
      </c>
      <c r="FV82">
        <v>102.216</v>
      </c>
    </row>
    <row r="83" spans="1:178">
      <c r="A83">
        <v>67</v>
      </c>
      <c r="B83">
        <v>1620340232.1</v>
      </c>
      <c r="C83">
        <v>990.099999904633</v>
      </c>
      <c r="D83" t="s">
        <v>434</v>
      </c>
      <c r="E83" t="s">
        <v>435</v>
      </c>
      <c r="H83">
        <v>1620340231.1</v>
      </c>
      <c r="I83">
        <f>CE83*AG83*(CA83-CB83)/(100*BT83*(1000-AG83*CA83))</f>
        <v>0</v>
      </c>
      <c r="J83">
        <f>CE83*AG83*(BZ83-BY83*(1000-AG83*CB83)/(1000-AG83*CA83))/(100*BT83)</f>
        <v>0</v>
      </c>
      <c r="K83">
        <f>BY83 - IF(AG83&gt;1, J83*BT83*100.0/(AI83*CM83), 0)</f>
        <v>0</v>
      </c>
      <c r="L83">
        <f>((R83-I83/2)*K83-J83)/(R83+I83/2)</f>
        <v>0</v>
      </c>
      <c r="M83">
        <f>L83*(CF83+CG83)/1000.0</f>
        <v>0</v>
      </c>
      <c r="N83">
        <f>(BY83 - IF(AG83&gt;1, J83*BT83*100.0/(AI83*CM83), 0))*(CF83+CG83)/1000.0</f>
        <v>0</v>
      </c>
      <c r="O83">
        <f>2.0/((1/Q83-1/P83)+SIGN(Q83)*SQRT((1/Q83-1/P83)*(1/Q83-1/P83) + 4*BU83/((BU83+1)*(BU83+1))*(2*1/Q83*1/P83-1/P83*1/P83)))</f>
        <v>0</v>
      </c>
      <c r="P83">
        <f>IF(LEFT(BV83,1)&lt;&gt;"0",IF(LEFT(BV83,1)="1",3.0,BW83),$D$5+$E$5*(CM83*CF83/($K$5*1000))+$F$5*(CM83*CF83/($K$5*1000))*MAX(MIN(BT83,$J$5),$I$5)*MAX(MIN(BT83,$J$5),$I$5)+$G$5*MAX(MIN(BT83,$J$5),$I$5)*(CM83*CF83/($K$5*1000))+$H$5*(CM83*CF83/($K$5*1000))*(CM83*CF83/($K$5*1000)))</f>
        <v>0</v>
      </c>
      <c r="Q83">
        <f>I83*(1000-(1000*0.61365*exp(17.502*U83/(240.97+U83))/(CF83+CG83)+CA83)/2)/(1000*0.61365*exp(17.502*U83/(240.97+U83))/(CF83+CG83)-CA83)</f>
        <v>0</v>
      </c>
      <c r="R83">
        <f>1/((BU83+1)/(O83/1.6)+1/(P83/1.37)) + BU83/((BU83+1)/(O83/1.6) + BU83/(P83/1.37))</f>
        <v>0</v>
      </c>
      <c r="S83">
        <f>(BQ83*BS83)</f>
        <v>0</v>
      </c>
      <c r="T83">
        <f>(CH83+(S83+2*0.95*5.67E-8*(((CH83+$B$7)+273)^4-(CH83+273)^4)-44100*I83)/(1.84*29.3*P83+8*0.95*5.67E-8*(CH83+273)^3))</f>
        <v>0</v>
      </c>
      <c r="U83">
        <f>($C$7*CI83+$D$7*CJ83+$E$7*T83)</f>
        <v>0</v>
      </c>
      <c r="V83">
        <f>0.61365*exp(17.502*U83/(240.97+U83))</f>
        <v>0</v>
      </c>
      <c r="W83">
        <f>(X83/Y83*100)</f>
        <v>0</v>
      </c>
      <c r="X83">
        <f>CA83*(CF83+CG83)/1000</f>
        <v>0</v>
      </c>
      <c r="Y83">
        <f>0.61365*exp(17.502*CH83/(240.97+CH83))</f>
        <v>0</v>
      </c>
      <c r="Z83">
        <f>(V83-CA83*(CF83+CG83)/1000)</f>
        <v>0</v>
      </c>
      <c r="AA83">
        <f>(-I83*44100)</f>
        <v>0</v>
      </c>
      <c r="AB83">
        <f>2*29.3*P83*0.92*(CH83-U83)</f>
        <v>0</v>
      </c>
      <c r="AC83">
        <f>2*0.95*5.67E-8*(((CH83+$B$7)+273)^4-(U83+273)^4)</f>
        <v>0</v>
      </c>
      <c r="AD83">
        <f>S83+AC83+AA83+AB83</f>
        <v>0</v>
      </c>
      <c r="AE83">
        <v>0</v>
      </c>
      <c r="AF83">
        <v>0</v>
      </c>
      <c r="AG83">
        <f>IF(AE83*$H$13&gt;=AI83,1.0,(AI83/(AI83-AE83*$H$13)))</f>
        <v>0</v>
      </c>
      <c r="AH83">
        <f>(AG83-1)*100</f>
        <v>0</v>
      </c>
      <c r="AI83">
        <f>MAX(0,($B$13+$C$13*CM83)/(1+$D$13*CM83)*CF83/(CH83+273)*$E$13)</f>
        <v>0</v>
      </c>
      <c r="AJ83" t="s">
        <v>297</v>
      </c>
      <c r="AK83">
        <v>0</v>
      </c>
      <c r="AL83">
        <v>0</v>
      </c>
      <c r="AM83">
        <f>AL83-AK83</f>
        <v>0</v>
      </c>
      <c r="AN83">
        <f>AM83/AL83</f>
        <v>0</v>
      </c>
      <c r="AO83">
        <v>0</v>
      </c>
      <c r="AP83" t="s">
        <v>297</v>
      </c>
      <c r="AQ83">
        <v>0</v>
      </c>
      <c r="AR83">
        <v>0</v>
      </c>
      <c r="AS83">
        <f>1-AQ83/AR83</f>
        <v>0</v>
      </c>
      <c r="AT83">
        <v>0.5</v>
      </c>
      <c r="AU83">
        <f>BQ83</f>
        <v>0</v>
      </c>
      <c r="AV83">
        <f>J83</f>
        <v>0</v>
      </c>
      <c r="AW83">
        <f>AS83*AT83*AU83</f>
        <v>0</v>
      </c>
      <c r="AX83">
        <f>BC83/AR83</f>
        <v>0</v>
      </c>
      <c r="AY83">
        <f>(AV83-AO83)/AU83</f>
        <v>0</v>
      </c>
      <c r="AZ83">
        <f>(AL83-AR83)/AR83</f>
        <v>0</v>
      </c>
      <c r="BA83" t="s">
        <v>297</v>
      </c>
      <c r="BB83">
        <v>0</v>
      </c>
      <c r="BC83">
        <f>AR83-BB83</f>
        <v>0</v>
      </c>
      <c r="BD83">
        <f>(AR83-AQ83)/(AR83-BB83)</f>
        <v>0</v>
      </c>
      <c r="BE83">
        <f>(AL83-AR83)/(AL83-BB83)</f>
        <v>0</v>
      </c>
      <c r="BF83">
        <f>(AR83-AQ83)/(AR83-AK83)</f>
        <v>0</v>
      </c>
      <c r="BG83">
        <f>(AL83-AR83)/(AL83-AK83)</f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f>$B$11*CN83+$C$11*CO83+$F$11*CP83*(1-CS83)</f>
        <v>0</v>
      </c>
      <c r="BQ83">
        <f>BP83*BR83</f>
        <v>0</v>
      </c>
      <c r="BR83">
        <f>($B$11*$D$9+$C$11*$D$9+$F$11*((DC83+CU83)/MAX(DC83+CU83+DD83, 0.1)*$I$9+DD83/MAX(DC83+CU83+DD83, 0.1)*$J$9))/($B$11+$C$11+$F$11)</f>
        <v>0</v>
      </c>
      <c r="BS83">
        <f>($B$11*$K$9+$C$11*$K$9+$F$11*((DC83+CU83)/MAX(DC83+CU83+DD83, 0.1)*$P$9+DD83/MAX(DC83+CU83+DD83, 0.1)*$Q$9))/($B$11+$C$11+$F$11)</f>
        <v>0</v>
      </c>
      <c r="BT83">
        <v>6</v>
      </c>
      <c r="BU83">
        <v>0.5</v>
      </c>
      <c r="BV83" t="s">
        <v>298</v>
      </c>
      <c r="BW83">
        <v>2</v>
      </c>
      <c r="BX83">
        <v>1620340231.1</v>
      </c>
      <c r="BY83">
        <v>404.383</v>
      </c>
      <c r="BZ83">
        <v>420.008666666667</v>
      </c>
      <c r="CA83">
        <v>29.2474</v>
      </c>
      <c r="CB83">
        <v>25.7513</v>
      </c>
      <c r="CC83">
        <v>401.448</v>
      </c>
      <c r="CD83">
        <v>29.2735333333333</v>
      </c>
      <c r="CE83">
        <v>600.051</v>
      </c>
      <c r="CF83">
        <v>100.257</v>
      </c>
      <c r="CG83">
        <v>0.0999973</v>
      </c>
      <c r="CH83">
        <v>34.5228</v>
      </c>
      <c r="CI83">
        <v>32.8408333333333</v>
      </c>
      <c r="CJ83">
        <v>999.9</v>
      </c>
      <c r="CK83">
        <v>0</v>
      </c>
      <c r="CL83">
        <v>0</v>
      </c>
      <c r="CM83">
        <v>9996.66666666667</v>
      </c>
      <c r="CN83">
        <v>0</v>
      </c>
      <c r="CO83">
        <v>0.221023</v>
      </c>
      <c r="CP83">
        <v>882.982666666667</v>
      </c>
      <c r="CQ83">
        <v>0.955001333333333</v>
      </c>
      <c r="CR83">
        <v>0.0449983666666667</v>
      </c>
      <c r="CS83">
        <v>0</v>
      </c>
      <c r="CT83">
        <v>1076.21</v>
      </c>
      <c r="CU83">
        <v>4.99999</v>
      </c>
      <c r="CV83">
        <v>9544.67</v>
      </c>
      <c r="CW83">
        <v>7633.00666666667</v>
      </c>
      <c r="CX83">
        <v>40.062</v>
      </c>
      <c r="CY83">
        <v>42.437</v>
      </c>
      <c r="CZ83">
        <v>41.333</v>
      </c>
      <c r="DA83">
        <v>42.25</v>
      </c>
      <c r="DB83">
        <v>43.125</v>
      </c>
      <c r="DC83">
        <v>838.473333333333</v>
      </c>
      <c r="DD83">
        <v>39.51</v>
      </c>
      <c r="DE83">
        <v>0</v>
      </c>
      <c r="DF83">
        <v>1620340233.1</v>
      </c>
      <c r="DG83">
        <v>0</v>
      </c>
      <c r="DH83">
        <v>1077.81846153846</v>
      </c>
      <c r="DI83">
        <v>-14.2003418660159</v>
      </c>
      <c r="DJ83">
        <v>-117.075213713609</v>
      </c>
      <c r="DK83">
        <v>9558.10730769231</v>
      </c>
      <c r="DL83">
        <v>15</v>
      </c>
      <c r="DM83">
        <v>1620339131</v>
      </c>
      <c r="DN83" t="s">
        <v>299</v>
      </c>
      <c r="DO83">
        <v>1620339116.5</v>
      </c>
      <c r="DP83">
        <v>1620339131</v>
      </c>
      <c r="DQ83">
        <v>60</v>
      </c>
      <c r="DR83">
        <v>0.345</v>
      </c>
      <c r="DS83">
        <v>-0.025</v>
      </c>
      <c r="DT83">
        <v>2.935</v>
      </c>
      <c r="DU83">
        <v>-0.026</v>
      </c>
      <c r="DV83">
        <v>420</v>
      </c>
      <c r="DW83">
        <v>1</v>
      </c>
      <c r="DX83">
        <v>0.12</v>
      </c>
      <c r="DY83">
        <v>0.02</v>
      </c>
      <c r="DZ83">
        <v>-15.47095</v>
      </c>
      <c r="EA83">
        <v>-0.971891932457772</v>
      </c>
      <c r="EB83">
        <v>0.0955042093313169</v>
      </c>
      <c r="EC83">
        <v>0</v>
      </c>
      <c r="ED83">
        <v>1078.55714285714</v>
      </c>
      <c r="EE83">
        <v>-13.5153543831603</v>
      </c>
      <c r="EF83">
        <v>1.38411306604332</v>
      </c>
      <c r="EG83">
        <v>0</v>
      </c>
      <c r="EH83">
        <v>3.353037</v>
      </c>
      <c r="EI83">
        <v>0.889519024390245</v>
      </c>
      <c r="EJ83">
        <v>0.0855862474408126</v>
      </c>
      <c r="EK83">
        <v>0</v>
      </c>
      <c r="EL83">
        <v>0</v>
      </c>
      <c r="EM83">
        <v>3</v>
      </c>
      <c r="EN83" t="s">
        <v>319</v>
      </c>
      <c r="EO83">
        <v>100</v>
      </c>
      <c r="EP83">
        <v>100</v>
      </c>
      <c r="EQ83">
        <v>2.935</v>
      </c>
      <c r="ER83">
        <v>-0.0261</v>
      </c>
      <c r="ES83">
        <v>2.93495238095244</v>
      </c>
      <c r="ET83">
        <v>0</v>
      </c>
      <c r="EU83">
        <v>0</v>
      </c>
      <c r="EV83">
        <v>0</v>
      </c>
      <c r="EW83">
        <v>-0.0261150999999999</v>
      </c>
      <c r="EX83">
        <v>0</v>
      </c>
      <c r="EY83">
        <v>0</v>
      </c>
      <c r="EZ83">
        <v>0</v>
      </c>
      <c r="FA83">
        <v>-1</v>
      </c>
      <c r="FB83">
        <v>-1</v>
      </c>
      <c r="FC83">
        <v>-1</v>
      </c>
      <c r="FD83">
        <v>-1</v>
      </c>
      <c r="FE83">
        <v>18.6</v>
      </c>
      <c r="FF83">
        <v>18.4</v>
      </c>
      <c r="FG83">
        <v>2</v>
      </c>
      <c r="FH83">
        <v>638.003</v>
      </c>
      <c r="FI83">
        <v>399.063</v>
      </c>
      <c r="FJ83">
        <v>43.444</v>
      </c>
      <c r="FK83">
        <v>25.7528</v>
      </c>
      <c r="FL83">
        <v>30.0008</v>
      </c>
      <c r="FM83">
        <v>25.5699</v>
      </c>
      <c r="FN83">
        <v>25.5675</v>
      </c>
      <c r="FO83">
        <v>20.9141</v>
      </c>
      <c r="FP83">
        <v>0</v>
      </c>
      <c r="FQ83">
        <v>100</v>
      </c>
      <c r="FR83">
        <v>43.56</v>
      </c>
      <c r="FS83">
        <v>420</v>
      </c>
      <c r="FT83">
        <v>27.2179</v>
      </c>
      <c r="FU83">
        <v>101.407</v>
      </c>
      <c r="FV83">
        <v>102.213</v>
      </c>
    </row>
    <row r="84" spans="1:178">
      <c r="A84">
        <v>68</v>
      </c>
      <c r="B84">
        <v>1620340247.1</v>
      </c>
      <c r="C84">
        <v>1005.09999990463</v>
      </c>
      <c r="D84" t="s">
        <v>436</v>
      </c>
      <c r="E84" t="s">
        <v>437</v>
      </c>
      <c r="H84">
        <v>1620340246.1</v>
      </c>
      <c r="I84">
        <f>CE84*AG84*(CA84-CB84)/(100*BT84*(1000-AG84*CA84))</f>
        <v>0</v>
      </c>
      <c r="J84">
        <f>CE84*AG84*(BZ84-BY84*(1000-AG84*CB84)/(1000-AG84*CA84))/(100*BT84)</f>
        <v>0</v>
      </c>
      <c r="K84">
        <f>BY84 - IF(AG84&gt;1, J84*BT84*100.0/(AI84*CM84), 0)</f>
        <v>0</v>
      </c>
      <c r="L84">
        <f>((R84-I84/2)*K84-J84)/(R84+I84/2)</f>
        <v>0</v>
      </c>
      <c r="M84">
        <f>L84*(CF84+CG84)/1000.0</f>
        <v>0</v>
      </c>
      <c r="N84">
        <f>(BY84 - IF(AG84&gt;1, J84*BT84*100.0/(AI84*CM84), 0))*(CF84+CG84)/1000.0</f>
        <v>0</v>
      </c>
      <c r="O84">
        <f>2.0/((1/Q84-1/P84)+SIGN(Q84)*SQRT((1/Q84-1/P84)*(1/Q84-1/P84) + 4*BU84/((BU84+1)*(BU84+1))*(2*1/Q84*1/P84-1/P84*1/P84)))</f>
        <v>0</v>
      </c>
      <c r="P84">
        <f>IF(LEFT(BV84,1)&lt;&gt;"0",IF(LEFT(BV84,1)="1",3.0,BW84),$D$5+$E$5*(CM84*CF84/($K$5*1000))+$F$5*(CM84*CF84/($K$5*1000))*MAX(MIN(BT84,$J$5),$I$5)*MAX(MIN(BT84,$J$5),$I$5)+$G$5*MAX(MIN(BT84,$J$5),$I$5)*(CM84*CF84/($K$5*1000))+$H$5*(CM84*CF84/($K$5*1000))*(CM84*CF84/($K$5*1000)))</f>
        <v>0</v>
      </c>
      <c r="Q84">
        <f>I84*(1000-(1000*0.61365*exp(17.502*U84/(240.97+U84))/(CF84+CG84)+CA84)/2)/(1000*0.61365*exp(17.502*U84/(240.97+U84))/(CF84+CG84)-CA84)</f>
        <v>0</v>
      </c>
      <c r="R84">
        <f>1/((BU84+1)/(O84/1.6)+1/(P84/1.37)) + BU84/((BU84+1)/(O84/1.6) + BU84/(P84/1.37))</f>
        <v>0</v>
      </c>
      <c r="S84">
        <f>(BQ84*BS84)</f>
        <v>0</v>
      </c>
      <c r="T84">
        <f>(CH84+(S84+2*0.95*5.67E-8*(((CH84+$B$7)+273)^4-(CH84+273)^4)-44100*I84)/(1.84*29.3*P84+8*0.95*5.67E-8*(CH84+273)^3))</f>
        <v>0</v>
      </c>
      <c r="U84">
        <f>($C$7*CI84+$D$7*CJ84+$E$7*T84)</f>
        <v>0</v>
      </c>
      <c r="V84">
        <f>0.61365*exp(17.502*U84/(240.97+U84))</f>
        <v>0</v>
      </c>
      <c r="W84">
        <f>(X84/Y84*100)</f>
        <v>0</v>
      </c>
      <c r="X84">
        <f>CA84*(CF84+CG84)/1000</f>
        <v>0</v>
      </c>
      <c r="Y84">
        <f>0.61365*exp(17.502*CH84/(240.97+CH84))</f>
        <v>0</v>
      </c>
      <c r="Z84">
        <f>(V84-CA84*(CF84+CG84)/1000)</f>
        <v>0</v>
      </c>
      <c r="AA84">
        <f>(-I84*44100)</f>
        <v>0</v>
      </c>
      <c r="AB84">
        <f>2*29.3*P84*0.92*(CH84-U84)</f>
        <v>0</v>
      </c>
      <c r="AC84">
        <f>2*0.95*5.67E-8*(((CH84+$B$7)+273)^4-(U84+273)^4)</f>
        <v>0</v>
      </c>
      <c r="AD84">
        <f>S84+AC84+AA84+AB84</f>
        <v>0</v>
      </c>
      <c r="AE84">
        <v>0</v>
      </c>
      <c r="AF84">
        <v>0</v>
      </c>
      <c r="AG84">
        <f>IF(AE84*$H$13&gt;=AI84,1.0,(AI84/(AI84-AE84*$H$13)))</f>
        <v>0</v>
      </c>
      <c r="AH84">
        <f>(AG84-1)*100</f>
        <v>0</v>
      </c>
      <c r="AI84">
        <f>MAX(0,($B$13+$C$13*CM84)/(1+$D$13*CM84)*CF84/(CH84+273)*$E$13)</f>
        <v>0</v>
      </c>
      <c r="AJ84" t="s">
        <v>297</v>
      </c>
      <c r="AK84">
        <v>0</v>
      </c>
      <c r="AL84">
        <v>0</v>
      </c>
      <c r="AM84">
        <f>AL84-AK84</f>
        <v>0</v>
      </c>
      <c r="AN84">
        <f>AM84/AL84</f>
        <v>0</v>
      </c>
      <c r="AO84">
        <v>0</v>
      </c>
      <c r="AP84" t="s">
        <v>297</v>
      </c>
      <c r="AQ84">
        <v>0</v>
      </c>
      <c r="AR84">
        <v>0</v>
      </c>
      <c r="AS84">
        <f>1-AQ84/AR84</f>
        <v>0</v>
      </c>
      <c r="AT84">
        <v>0.5</v>
      </c>
      <c r="AU84">
        <f>BQ84</f>
        <v>0</v>
      </c>
      <c r="AV84">
        <f>J84</f>
        <v>0</v>
      </c>
      <c r="AW84">
        <f>AS84*AT84*AU84</f>
        <v>0</v>
      </c>
      <c r="AX84">
        <f>BC84/AR84</f>
        <v>0</v>
      </c>
      <c r="AY84">
        <f>(AV84-AO84)/AU84</f>
        <v>0</v>
      </c>
      <c r="AZ84">
        <f>(AL84-AR84)/AR84</f>
        <v>0</v>
      </c>
      <c r="BA84" t="s">
        <v>297</v>
      </c>
      <c r="BB84">
        <v>0</v>
      </c>
      <c r="BC84">
        <f>AR84-BB84</f>
        <v>0</v>
      </c>
      <c r="BD84">
        <f>(AR84-AQ84)/(AR84-BB84)</f>
        <v>0</v>
      </c>
      <c r="BE84">
        <f>(AL84-AR84)/(AL84-BB84)</f>
        <v>0</v>
      </c>
      <c r="BF84">
        <f>(AR84-AQ84)/(AR84-AK84)</f>
        <v>0</v>
      </c>
      <c r="BG84">
        <f>(AL84-AR84)/(AL84-AK84)</f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f>$B$11*CN84+$C$11*CO84+$F$11*CP84*(1-CS84)</f>
        <v>0</v>
      </c>
      <c r="BQ84">
        <f>BP84*BR84</f>
        <v>0</v>
      </c>
      <c r="BR84">
        <f>($B$11*$D$9+$C$11*$D$9+$F$11*((DC84+CU84)/MAX(DC84+CU84+DD84, 0.1)*$I$9+DD84/MAX(DC84+CU84+DD84, 0.1)*$J$9))/($B$11+$C$11+$F$11)</f>
        <v>0</v>
      </c>
      <c r="BS84">
        <f>($B$11*$K$9+$C$11*$K$9+$F$11*((DC84+CU84)/MAX(DC84+CU84+DD84, 0.1)*$P$9+DD84/MAX(DC84+CU84+DD84, 0.1)*$Q$9))/($B$11+$C$11+$F$11)</f>
        <v>0</v>
      </c>
      <c r="BT84">
        <v>6</v>
      </c>
      <c r="BU84">
        <v>0.5</v>
      </c>
      <c r="BV84" t="s">
        <v>298</v>
      </c>
      <c r="BW84">
        <v>2</v>
      </c>
      <c r="BX84">
        <v>1620340246.1</v>
      </c>
      <c r="BY84">
        <v>404.161333333333</v>
      </c>
      <c r="BZ84">
        <v>420.000333333333</v>
      </c>
      <c r="CA84">
        <v>29.4997666666667</v>
      </c>
      <c r="CB84">
        <v>25.7796</v>
      </c>
      <c r="CC84">
        <v>401.226333333333</v>
      </c>
      <c r="CD84">
        <v>29.5258666666667</v>
      </c>
      <c r="CE84">
        <v>600.019333333333</v>
      </c>
      <c r="CF84">
        <v>100.256</v>
      </c>
      <c r="CG84">
        <v>0.0999557333333333</v>
      </c>
      <c r="CH84">
        <v>34.8552333333333</v>
      </c>
      <c r="CI84">
        <v>33.1284666666667</v>
      </c>
      <c r="CJ84">
        <v>999.9</v>
      </c>
      <c r="CK84">
        <v>0</v>
      </c>
      <c r="CL84">
        <v>0</v>
      </c>
      <c r="CM84">
        <v>10007.0933333333</v>
      </c>
      <c r="CN84">
        <v>0</v>
      </c>
      <c r="CO84">
        <v>0.221023</v>
      </c>
      <c r="CP84">
        <v>883.068</v>
      </c>
      <c r="CQ84">
        <v>0.954997</v>
      </c>
      <c r="CR84">
        <v>0.0450026</v>
      </c>
      <c r="CS84">
        <v>0</v>
      </c>
      <c r="CT84">
        <v>1072.13333333333</v>
      </c>
      <c r="CU84">
        <v>4.99999</v>
      </c>
      <c r="CV84">
        <v>9511.6</v>
      </c>
      <c r="CW84">
        <v>7633.73</v>
      </c>
      <c r="CX84">
        <v>40.062</v>
      </c>
      <c r="CY84">
        <v>42.437</v>
      </c>
      <c r="CZ84">
        <v>41.375</v>
      </c>
      <c r="DA84">
        <v>42.25</v>
      </c>
      <c r="DB84">
        <v>43.187</v>
      </c>
      <c r="DC84">
        <v>838.55</v>
      </c>
      <c r="DD84">
        <v>39.5166666666667</v>
      </c>
      <c r="DE84">
        <v>0</v>
      </c>
      <c r="DF84">
        <v>1620340248.1</v>
      </c>
      <c r="DG84">
        <v>0</v>
      </c>
      <c r="DH84">
        <v>1073.884</v>
      </c>
      <c r="DI84">
        <v>-15.5530769462851</v>
      </c>
      <c r="DJ84">
        <v>-137.243846399398</v>
      </c>
      <c r="DK84">
        <v>9525.7384</v>
      </c>
      <c r="DL84">
        <v>15</v>
      </c>
      <c r="DM84">
        <v>1620339131</v>
      </c>
      <c r="DN84" t="s">
        <v>299</v>
      </c>
      <c r="DO84">
        <v>1620339116.5</v>
      </c>
      <c r="DP84">
        <v>1620339131</v>
      </c>
      <c r="DQ84">
        <v>60</v>
      </c>
      <c r="DR84">
        <v>0.345</v>
      </c>
      <c r="DS84">
        <v>-0.025</v>
      </c>
      <c r="DT84">
        <v>2.935</v>
      </c>
      <c r="DU84">
        <v>-0.026</v>
      </c>
      <c r="DV84">
        <v>420</v>
      </c>
      <c r="DW84">
        <v>1</v>
      </c>
      <c r="DX84">
        <v>0.12</v>
      </c>
      <c r="DY84">
        <v>0.02</v>
      </c>
      <c r="DZ84">
        <v>-15.7035275</v>
      </c>
      <c r="EA84">
        <v>-0.927580863039385</v>
      </c>
      <c r="EB84">
        <v>0.092768523723028</v>
      </c>
      <c r="EC84">
        <v>0</v>
      </c>
      <c r="ED84">
        <v>1074.83142857143</v>
      </c>
      <c r="EE84">
        <v>-16.0760078277895</v>
      </c>
      <c r="EF84">
        <v>1.62652678667003</v>
      </c>
      <c r="EG84">
        <v>0</v>
      </c>
      <c r="EH84">
        <v>3.57430525</v>
      </c>
      <c r="EI84">
        <v>0.898805741088177</v>
      </c>
      <c r="EJ84">
        <v>0.0864806085775158</v>
      </c>
      <c r="EK84">
        <v>0</v>
      </c>
      <c r="EL84">
        <v>0</v>
      </c>
      <c r="EM84">
        <v>3</v>
      </c>
      <c r="EN84" t="s">
        <v>319</v>
      </c>
      <c r="EO84">
        <v>100</v>
      </c>
      <c r="EP84">
        <v>100</v>
      </c>
      <c r="EQ84">
        <v>2.935</v>
      </c>
      <c r="ER84">
        <v>-0.0261</v>
      </c>
      <c r="ES84">
        <v>2.93495238095244</v>
      </c>
      <c r="ET84">
        <v>0</v>
      </c>
      <c r="EU84">
        <v>0</v>
      </c>
      <c r="EV84">
        <v>0</v>
      </c>
      <c r="EW84">
        <v>-0.0261150999999999</v>
      </c>
      <c r="EX84">
        <v>0</v>
      </c>
      <c r="EY84">
        <v>0</v>
      </c>
      <c r="EZ84">
        <v>0</v>
      </c>
      <c r="FA84">
        <v>-1</v>
      </c>
      <c r="FB84">
        <v>-1</v>
      </c>
      <c r="FC84">
        <v>-1</v>
      </c>
      <c r="FD84">
        <v>-1</v>
      </c>
      <c r="FE84">
        <v>18.8</v>
      </c>
      <c r="FF84">
        <v>18.6</v>
      </c>
      <c r="FG84">
        <v>2</v>
      </c>
      <c r="FH84">
        <v>638.032</v>
      </c>
      <c r="FI84">
        <v>398.906</v>
      </c>
      <c r="FJ84">
        <v>43.9521</v>
      </c>
      <c r="FK84">
        <v>25.7879</v>
      </c>
      <c r="FL84">
        <v>30.0008</v>
      </c>
      <c r="FM84">
        <v>25.592</v>
      </c>
      <c r="FN84">
        <v>25.5878</v>
      </c>
      <c r="FO84">
        <v>20.9161</v>
      </c>
      <c r="FP84">
        <v>0</v>
      </c>
      <c r="FQ84">
        <v>100</v>
      </c>
      <c r="FR84">
        <v>44.03</v>
      </c>
      <c r="FS84">
        <v>420</v>
      </c>
      <c r="FT84">
        <v>27.2179</v>
      </c>
      <c r="FU84">
        <v>101.404</v>
      </c>
      <c r="FV84">
        <v>102.21</v>
      </c>
    </row>
    <row r="85" spans="1:178">
      <c r="A85">
        <v>69</v>
      </c>
      <c r="B85">
        <v>1620340262.1</v>
      </c>
      <c r="C85">
        <v>1020.09999990463</v>
      </c>
      <c r="D85" t="s">
        <v>438</v>
      </c>
      <c r="E85" t="s">
        <v>439</v>
      </c>
      <c r="H85">
        <v>1620340261.1</v>
      </c>
      <c r="I85">
        <f>CE85*AG85*(CA85-CB85)/(100*BT85*(1000-AG85*CA85))</f>
        <v>0</v>
      </c>
      <c r="J85">
        <f>CE85*AG85*(BZ85-BY85*(1000-AG85*CB85)/(1000-AG85*CA85))/(100*BT85)</f>
        <v>0</v>
      </c>
      <c r="K85">
        <f>BY85 - IF(AG85&gt;1, J85*BT85*100.0/(AI85*CM85), 0)</f>
        <v>0</v>
      </c>
      <c r="L85">
        <f>((R85-I85/2)*K85-J85)/(R85+I85/2)</f>
        <v>0</v>
      </c>
      <c r="M85">
        <f>L85*(CF85+CG85)/1000.0</f>
        <v>0</v>
      </c>
      <c r="N85">
        <f>(BY85 - IF(AG85&gt;1, J85*BT85*100.0/(AI85*CM85), 0))*(CF85+CG85)/1000.0</f>
        <v>0</v>
      </c>
      <c r="O85">
        <f>2.0/((1/Q85-1/P85)+SIGN(Q85)*SQRT((1/Q85-1/P85)*(1/Q85-1/P85) + 4*BU85/((BU85+1)*(BU85+1))*(2*1/Q85*1/P85-1/P85*1/P85)))</f>
        <v>0</v>
      </c>
      <c r="P85">
        <f>IF(LEFT(BV85,1)&lt;&gt;"0",IF(LEFT(BV85,1)="1",3.0,BW85),$D$5+$E$5*(CM85*CF85/($K$5*1000))+$F$5*(CM85*CF85/($K$5*1000))*MAX(MIN(BT85,$J$5),$I$5)*MAX(MIN(BT85,$J$5),$I$5)+$G$5*MAX(MIN(BT85,$J$5),$I$5)*(CM85*CF85/($K$5*1000))+$H$5*(CM85*CF85/($K$5*1000))*(CM85*CF85/($K$5*1000)))</f>
        <v>0</v>
      </c>
      <c r="Q85">
        <f>I85*(1000-(1000*0.61365*exp(17.502*U85/(240.97+U85))/(CF85+CG85)+CA85)/2)/(1000*0.61365*exp(17.502*U85/(240.97+U85))/(CF85+CG85)-CA85)</f>
        <v>0</v>
      </c>
      <c r="R85">
        <f>1/((BU85+1)/(O85/1.6)+1/(P85/1.37)) + BU85/((BU85+1)/(O85/1.6) + BU85/(P85/1.37))</f>
        <v>0</v>
      </c>
      <c r="S85">
        <f>(BQ85*BS85)</f>
        <v>0</v>
      </c>
      <c r="T85">
        <f>(CH85+(S85+2*0.95*5.67E-8*(((CH85+$B$7)+273)^4-(CH85+273)^4)-44100*I85)/(1.84*29.3*P85+8*0.95*5.67E-8*(CH85+273)^3))</f>
        <v>0</v>
      </c>
      <c r="U85">
        <f>($C$7*CI85+$D$7*CJ85+$E$7*T85)</f>
        <v>0</v>
      </c>
      <c r="V85">
        <f>0.61365*exp(17.502*U85/(240.97+U85))</f>
        <v>0</v>
      </c>
      <c r="W85">
        <f>(X85/Y85*100)</f>
        <v>0</v>
      </c>
      <c r="X85">
        <f>CA85*(CF85+CG85)/1000</f>
        <v>0</v>
      </c>
      <c r="Y85">
        <f>0.61365*exp(17.502*CH85/(240.97+CH85))</f>
        <v>0</v>
      </c>
      <c r="Z85">
        <f>(V85-CA85*(CF85+CG85)/1000)</f>
        <v>0</v>
      </c>
      <c r="AA85">
        <f>(-I85*44100)</f>
        <v>0</v>
      </c>
      <c r="AB85">
        <f>2*29.3*P85*0.92*(CH85-U85)</f>
        <v>0</v>
      </c>
      <c r="AC85">
        <f>2*0.95*5.67E-8*(((CH85+$B$7)+273)^4-(U85+273)^4)</f>
        <v>0</v>
      </c>
      <c r="AD85">
        <f>S85+AC85+AA85+AB85</f>
        <v>0</v>
      </c>
      <c r="AE85">
        <v>0</v>
      </c>
      <c r="AF85">
        <v>0</v>
      </c>
      <c r="AG85">
        <f>IF(AE85*$H$13&gt;=AI85,1.0,(AI85/(AI85-AE85*$H$13)))</f>
        <v>0</v>
      </c>
      <c r="AH85">
        <f>(AG85-1)*100</f>
        <v>0</v>
      </c>
      <c r="AI85">
        <f>MAX(0,($B$13+$C$13*CM85)/(1+$D$13*CM85)*CF85/(CH85+273)*$E$13)</f>
        <v>0</v>
      </c>
      <c r="AJ85" t="s">
        <v>297</v>
      </c>
      <c r="AK85">
        <v>0</v>
      </c>
      <c r="AL85">
        <v>0</v>
      </c>
      <c r="AM85">
        <f>AL85-AK85</f>
        <v>0</v>
      </c>
      <c r="AN85">
        <f>AM85/AL85</f>
        <v>0</v>
      </c>
      <c r="AO85">
        <v>0</v>
      </c>
      <c r="AP85" t="s">
        <v>297</v>
      </c>
      <c r="AQ85">
        <v>0</v>
      </c>
      <c r="AR85">
        <v>0</v>
      </c>
      <c r="AS85">
        <f>1-AQ85/AR85</f>
        <v>0</v>
      </c>
      <c r="AT85">
        <v>0.5</v>
      </c>
      <c r="AU85">
        <f>BQ85</f>
        <v>0</v>
      </c>
      <c r="AV85">
        <f>J85</f>
        <v>0</v>
      </c>
      <c r="AW85">
        <f>AS85*AT85*AU85</f>
        <v>0</v>
      </c>
      <c r="AX85">
        <f>BC85/AR85</f>
        <v>0</v>
      </c>
      <c r="AY85">
        <f>(AV85-AO85)/AU85</f>
        <v>0</v>
      </c>
      <c r="AZ85">
        <f>(AL85-AR85)/AR85</f>
        <v>0</v>
      </c>
      <c r="BA85" t="s">
        <v>297</v>
      </c>
      <c r="BB85">
        <v>0</v>
      </c>
      <c r="BC85">
        <f>AR85-BB85</f>
        <v>0</v>
      </c>
      <c r="BD85">
        <f>(AR85-AQ85)/(AR85-BB85)</f>
        <v>0</v>
      </c>
      <c r="BE85">
        <f>(AL85-AR85)/(AL85-BB85)</f>
        <v>0</v>
      </c>
      <c r="BF85">
        <f>(AR85-AQ85)/(AR85-AK85)</f>
        <v>0</v>
      </c>
      <c r="BG85">
        <f>(AL85-AR85)/(AL85-AK85)</f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f>$B$11*CN85+$C$11*CO85+$F$11*CP85*(1-CS85)</f>
        <v>0</v>
      </c>
      <c r="BQ85">
        <f>BP85*BR85</f>
        <v>0</v>
      </c>
      <c r="BR85">
        <f>($B$11*$D$9+$C$11*$D$9+$F$11*((DC85+CU85)/MAX(DC85+CU85+DD85, 0.1)*$I$9+DD85/MAX(DC85+CU85+DD85, 0.1)*$J$9))/($B$11+$C$11+$F$11)</f>
        <v>0</v>
      </c>
      <c r="BS85">
        <f>($B$11*$K$9+$C$11*$K$9+$F$11*((DC85+CU85)/MAX(DC85+CU85+DD85, 0.1)*$P$9+DD85/MAX(DC85+CU85+DD85, 0.1)*$Q$9))/($B$11+$C$11+$F$11)</f>
        <v>0</v>
      </c>
      <c r="BT85">
        <v>6</v>
      </c>
      <c r="BU85">
        <v>0.5</v>
      </c>
      <c r="BV85" t="s">
        <v>298</v>
      </c>
      <c r="BW85">
        <v>2</v>
      </c>
      <c r="BX85">
        <v>1620340261.1</v>
      </c>
      <c r="BY85">
        <v>403.925666666667</v>
      </c>
      <c r="BZ85">
        <v>419.991</v>
      </c>
      <c r="CA85">
        <v>29.7581666666667</v>
      </c>
      <c r="CB85">
        <v>25.8051666666667</v>
      </c>
      <c r="CC85">
        <v>400.990666666667</v>
      </c>
      <c r="CD85">
        <v>29.7842666666667</v>
      </c>
      <c r="CE85">
        <v>600.021666666667</v>
      </c>
      <c r="CF85">
        <v>100.255</v>
      </c>
      <c r="CG85">
        <v>0.0999206</v>
      </c>
      <c r="CH85">
        <v>35.182</v>
      </c>
      <c r="CI85">
        <v>33.4246</v>
      </c>
      <c r="CJ85">
        <v>999.9</v>
      </c>
      <c r="CK85">
        <v>0</v>
      </c>
      <c r="CL85">
        <v>0</v>
      </c>
      <c r="CM85">
        <v>9971.46</v>
      </c>
      <c r="CN85">
        <v>0</v>
      </c>
      <c r="CO85">
        <v>0.221023</v>
      </c>
      <c r="CP85">
        <v>882.880333333333</v>
      </c>
      <c r="CQ85">
        <v>0.954997</v>
      </c>
      <c r="CR85">
        <v>0.0450026</v>
      </c>
      <c r="CS85">
        <v>0</v>
      </c>
      <c r="CT85">
        <v>1067.45666666667</v>
      </c>
      <c r="CU85">
        <v>4.99999</v>
      </c>
      <c r="CV85">
        <v>9471.19666666667</v>
      </c>
      <c r="CW85">
        <v>7632.10666666667</v>
      </c>
      <c r="CX85">
        <v>40.125</v>
      </c>
      <c r="CY85">
        <v>42.5</v>
      </c>
      <c r="CZ85">
        <v>41.437</v>
      </c>
      <c r="DA85">
        <v>42.312</v>
      </c>
      <c r="DB85">
        <v>43.25</v>
      </c>
      <c r="DC85">
        <v>838.373333333333</v>
      </c>
      <c r="DD85">
        <v>39.51</v>
      </c>
      <c r="DE85">
        <v>0</v>
      </c>
      <c r="DF85">
        <v>1620340263.7</v>
      </c>
      <c r="DG85">
        <v>0</v>
      </c>
      <c r="DH85">
        <v>1069.4552</v>
      </c>
      <c r="DI85">
        <v>-19.852307705694</v>
      </c>
      <c r="DJ85">
        <v>-154.525384645265</v>
      </c>
      <c r="DK85">
        <v>9487.782</v>
      </c>
      <c r="DL85">
        <v>15</v>
      </c>
      <c r="DM85">
        <v>1620339131</v>
      </c>
      <c r="DN85" t="s">
        <v>299</v>
      </c>
      <c r="DO85">
        <v>1620339116.5</v>
      </c>
      <c r="DP85">
        <v>1620339131</v>
      </c>
      <c r="DQ85">
        <v>60</v>
      </c>
      <c r="DR85">
        <v>0.345</v>
      </c>
      <c r="DS85">
        <v>-0.025</v>
      </c>
      <c r="DT85">
        <v>2.935</v>
      </c>
      <c r="DU85">
        <v>-0.026</v>
      </c>
      <c r="DV85">
        <v>420</v>
      </c>
      <c r="DW85">
        <v>1</v>
      </c>
      <c r="DX85">
        <v>0.12</v>
      </c>
      <c r="DY85">
        <v>0.02</v>
      </c>
      <c r="DZ85">
        <v>-15.9290975</v>
      </c>
      <c r="EA85">
        <v>-0.847910318949341</v>
      </c>
      <c r="EB85">
        <v>0.085383114511887</v>
      </c>
      <c r="EC85">
        <v>0</v>
      </c>
      <c r="ED85">
        <v>1070.70342857143</v>
      </c>
      <c r="EE85">
        <v>-18.0834335862094</v>
      </c>
      <c r="EF85">
        <v>1.83362084078335</v>
      </c>
      <c r="EG85">
        <v>0</v>
      </c>
      <c r="EH85">
        <v>3.80265675</v>
      </c>
      <c r="EI85">
        <v>0.933311031894926</v>
      </c>
      <c r="EJ85">
        <v>0.0898004087515057</v>
      </c>
      <c r="EK85">
        <v>0</v>
      </c>
      <c r="EL85">
        <v>0</v>
      </c>
      <c r="EM85">
        <v>3</v>
      </c>
      <c r="EN85" t="s">
        <v>319</v>
      </c>
      <c r="EO85">
        <v>100</v>
      </c>
      <c r="EP85">
        <v>100</v>
      </c>
      <c r="EQ85">
        <v>2.935</v>
      </c>
      <c r="ER85">
        <v>-0.0261</v>
      </c>
      <c r="ES85">
        <v>2.93495238095244</v>
      </c>
      <c r="ET85">
        <v>0</v>
      </c>
      <c r="EU85">
        <v>0</v>
      </c>
      <c r="EV85">
        <v>0</v>
      </c>
      <c r="EW85">
        <v>-0.0261150999999999</v>
      </c>
      <c r="EX85">
        <v>0</v>
      </c>
      <c r="EY85">
        <v>0</v>
      </c>
      <c r="EZ85">
        <v>0</v>
      </c>
      <c r="FA85">
        <v>-1</v>
      </c>
      <c r="FB85">
        <v>-1</v>
      </c>
      <c r="FC85">
        <v>-1</v>
      </c>
      <c r="FD85">
        <v>-1</v>
      </c>
      <c r="FE85">
        <v>19.1</v>
      </c>
      <c r="FF85">
        <v>18.9</v>
      </c>
      <c r="FG85">
        <v>2</v>
      </c>
      <c r="FH85">
        <v>638.394</v>
      </c>
      <c r="FI85">
        <v>398.944</v>
      </c>
      <c r="FJ85">
        <v>44.4363</v>
      </c>
      <c r="FK85">
        <v>25.8208</v>
      </c>
      <c r="FL85">
        <v>30.0007</v>
      </c>
      <c r="FM85">
        <v>25.6148</v>
      </c>
      <c r="FN85">
        <v>25.608</v>
      </c>
      <c r="FO85">
        <v>20.9177</v>
      </c>
      <c r="FP85">
        <v>0</v>
      </c>
      <c r="FQ85">
        <v>100</v>
      </c>
      <c r="FR85">
        <v>44.57</v>
      </c>
      <c r="FS85">
        <v>420</v>
      </c>
      <c r="FT85">
        <v>27.2179</v>
      </c>
      <c r="FU85">
        <v>101.398</v>
      </c>
      <c r="FV85">
        <v>102.208</v>
      </c>
    </row>
    <row r="86" spans="1:178">
      <c r="A86">
        <v>70</v>
      </c>
      <c r="B86">
        <v>1620340277.1</v>
      </c>
      <c r="C86">
        <v>1035.09999990463</v>
      </c>
      <c r="D86" t="s">
        <v>440</v>
      </c>
      <c r="E86" t="s">
        <v>441</v>
      </c>
      <c r="H86">
        <v>1620340276.1</v>
      </c>
      <c r="I86">
        <f>CE86*AG86*(CA86-CB86)/(100*BT86*(1000-AG86*CA86))</f>
        <v>0</v>
      </c>
      <c r="J86">
        <f>CE86*AG86*(BZ86-BY86*(1000-AG86*CB86)/(1000-AG86*CA86))/(100*BT86)</f>
        <v>0</v>
      </c>
      <c r="K86">
        <f>BY86 - IF(AG86&gt;1, J86*BT86*100.0/(AI86*CM86), 0)</f>
        <v>0</v>
      </c>
      <c r="L86">
        <f>((R86-I86/2)*K86-J86)/(R86+I86/2)</f>
        <v>0</v>
      </c>
      <c r="M86">
        <f>L86*(CF86+CG86)/1000.0</f>
        <v>0</v>
      </c>
      <c r="N86">
        <f>(BY86 - IF(AG86&gt;1, J86*BT86*100.0/(AI86*CM86), 0))*(CF86+CG86)/1000.0</f>
        <v>0</v>
      </c>
      <c r="O86">
        <f>2.0/((1/Q86-1/P86)+SIGN(Q86)*SQRT((1/Q86-1/P86)*(1/Q86-1/P86) + 4*BU86/((BU86+1)*(BU86+1))*(2*1/Q86*1/P86-1/P86*1/P86)))</f>
        <v>0</v>
      </c>
      <c r="P86">
        <f>IF(LEFT(BV86,1)&lt;&gt;"0",IF(LEFT(BV86,1)="1",3.0,BW86),$D$5+$E$5*(CM86*CF86/($K$5*1000))+$F$5*(CM86*CF86/($K$5*1000))*MAX(MIN(BT86,$J$5),$I$5)*MAX(MIN(BT86,$J$5),$I$5)+$G$5*MAX(MIN(BT86,$J$5),$I$5)*(CM86*CF86/($K$5*1000))+$H$5*(CM86*CF86/($K$5*1000))*(CM86*CF86/($K$5*1000)))</f>
        <v>0</v>
      </c>
      <c r="Q86">
        <f>I86*(1000-(1000*0.61365*exp(17.502*U86/(240.97+U86))/(CF86+CG86)+CA86)/2)/(1000*0.61365*exp(17.502*U86/(240.97+U86))/(CF86+CG86)-CA86)</f>
        <v>0</v>
      </c>
      <c r="R86">
        <f>1/((BU86+1)/(O86/1.6)+1/(P86/1.37)) + BU86/((BU86+1)/(O86/1.6) + BU86/(P86/1.37))</f>
        <v>0</v>
      </c>
      <c r="S86">
        <f>(BQ86*BS86)</f>
        <v>0</v>
      </c>
      <c r="T86">
        <f>(CH86+(S86+2*0.95*5.67E-8*(((CH86+$B$7)+273)^4-(CH86+273)^4)-44100*I86)/(1.84*29.3*P86+8*0.95*5.67E-8*(CH86+273)^3))</f>
        <v>0</v>
      </c>
      <c r="U86">
        <f>($C$7*CI86+$D$7*CJ86+$E$7*T86)</f>
        <v>0</v>
      </c>
      <c r="V86">
        <f>0.61365*exp(17.502*U86/(240.97+U86))</f>
        <v>0</v>
      </c>
      <c r="W86">
        <f>(X86/Y86*100)</f>
        <v>0</v>
      </c>
      <c r="X86">
        <f>CA86*(CF86+CG86)/1000</f>
        <v>0</v>
      </c>
      <c r="Y86">
        <f>0.61365*exp(17.502*CH86/(240.97+CH86))</f>
        <v>0</v>
      </c>
      <c r="Z86">
        <f>(V86-CA86*(CF86+CG86)/1000)</f>
        <v>0</v>
      </c>
      <c r="AA86">
        <f>(-I86*44100)</f>
        <v>0</v>
      </c>
      <c r="AB86">
        <f>2*29.3*P86*0.92*(CH86-U86)</f>
        <v>0</v>
      </c>
      <c r="AC86">
        <f>2*0.95*5.67E-8*(((CH86+$B$7)+273)^4-(U86+273)^4)</f>
        <v>0</v>
      </c>
      <c r="AD86">
        <f>S86+AC86+AA86+AB86</f>
        <v>0</v>
      </c>
      <c r="AE86">
        <v>0</v>
      </c>
      <c r="AF86">
        <v>0</v>
      </c>
      <c r="AG86">
        <f>IF(AE86*$H$13&gt;=AI86,1.0,(AI86/(AI86-AE86*$H$13)))</f>
        <v>0</v>
      </c>
      <c r="AH86">
        <f>(AG86-1)*100</f>
        <v>0</v>
      </c>
      <c r="AI86">
        <f>MAX(0,($B$13+$C$13*CM86)/(1+$D$13*CM86)*CF86/(CH86+273)*$E$13)</f>
        <v>0</v>
      </c>
      <c r="AJ86" t="s">
        <v>297</v>
      </c>
      <c r="AK86">
        <v>0</v>
      </c>
      <c r="AL86">
        <v>0</v>
      </c>
      <c r="AM86">
        <f>AL86-AK86</f>
        <v>0</v>
      </c>
      <c r="AN86">
        <f>AM86/AL86</f>
        <v>0</v>
      </c>
      <c r="AO86">
        <v>0</v>
      </c>
      <c r="AP86" t="s">
        <v>297</v>
      </c>
      <c r="AQ86">
        <v>0</v>
      </c>
      <c r="AR86">
        <v>0</v>
      </c>
      <c r="AS86">
        <f>1-AQ86/AR86</f>
        <v>0</v>
      </c>
      <c r="AT86">
        <v>0.5</v>
      </c>
      <c r="AU86">
        <f>BQ86</f>
        <v>0</v>
      </c>
      <c r="AV86">
        <f>J86</f>
        <v>0</v>
      </c>
      <c r="AW86">
        <f>AS86*AT86*AU86</f>
        <v>0</v>
      </c>
      <c r="AX86">
        <f>BC86/AR86</f>
        <v>0</v>
      </c>
      <c r="AY86">
        <f>(AV86-AO86)/AU86</f>
        <v>0</v>
      </c>
      <c r="AZ86">
        <f>(AL86-AR86)/AR86</f>
        <v>0</v>
      </c>
      <c r="BA86" t="s">
        <v>297</v>
      </c>
      <c r="BB86">
        <v>0</v>
      </c>
      <c r="BC86">
        <f>AR86-BB86</f>
        <v>0</v>
      </c>
      <c r="BD86">
        <f>(AR86-AQ86)/(AR86-BB86)</f>
        <v>0</v>
      </c>
      <c r="BE86">
        <f>(AL86-AR86)/(AL86-BB86)</f>
        <v>0</v>
      </c>
      <c r="BF86">
        <f>(AR86-AQ86)/(AR86-AK86)</f>
        <v>0</v>
      </c>
      <c r="BG86">
        <f>(AL86-AR86)/(AL86-AK86)</f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f>$B$11*CN86+$C$11*CO86+$F$11*CP86*(1-CS86)</f>
        <v>0</v>
      </c>
      <c r="BQ86">
        <f>BP86*BR86</f>
        <v>0</v>
      </c>
      <c r="BR86">
        <f>($B$11*$D$9+$C$11*$D$9+$F$11*((DC86+CU86)/MAX(DC86+CU86+DD86, 0.1)*$I$9+DD86/MAX(DC86+CU86+DD86, 0.1)*$J$9))/($B$11+$C$11+$F$11)</f>
        <v>0</v>
      </c>
      <c r="BS86">
        <f>($B$11*$K$9+$C$11*$K$9+$F$11*((DC86+CU86)/MAX(DC86+CU86+DD86, 0.1)*$P$9+DD86/MAX(DC86+CU86+DD86, 0.1)*$Q$9))/($B$11+$C$11+$F$11)</f>
        <v>0</v>
      </c>
      <c r="BT86">
        <v>6</v>
      </c>
      <c r="BU86">
        <v>0.5</v>
      </c>
      <c r="BV86" t="s">
        <v>298</v>
      </c>
      <c r="BW86">
        <v>2</v>
      </c>
      <c r="BX86">
        <v>1620340276.1</v>
      </c>
      <c r="BY86">
        <v>403.678333333333</v>
      </c>
      <c r="BZ86">
        <v>420.006333333333</v>
      </c>
      <c r="CA86">
        <v>30.0305666666667</v>
      </c>
      <c r="CB86">
        <v>25.8267333333333</v>
      </c>
      <c r="CC86">
        <v>400.743333333333</v>
      </c>
      <c r="CD86">
        <v>30.0566666666667</v>
      </c>
      <c r="CE86">
        <v>599.998333333333</v>
      </c>
      <c r="CF86">
        <v>100.254</v>
      </c>
      <c r="CG86">
        <v>0.100790666666667</v>
      </c>
      <c r="CH86">
        <v>35.5028333333333</v>
      </c>
      <c r="CI86">
        <v>33.7038</v>
      </c>
      <c r="CJ86">
        <v>999.9</v>
      </c>
      <c r="CK86">
        <v>0</v>
      </c>
      <c r="CL86">
        <v>0</v>
      </c>
      <c r="CM86">
        <v>9963.96</v>
      </c>
      <c r="CN86">
        <v>0</v>
      </c>
      <c r="CO86">
        <v>0.221023</v>
      </c>
      <c r="CP86">
        <v>883.033333333333</v>
      </c>
      <c r="CQ86">
        <v>0.955005666666667</v>
      </c>
      <c r="CR86">
        <v>0.0449941333333333</v>
      </c>
      <c r="CS86">
        <v>0</v>
      </c>
      <c r="CT86">
        <v>1062.42</v>
      </c>
      <c r="CU86">
        <v>4.99999</v>
      </c>
      <c r="CV86">
        <v>9430.54333333333</v>
      </c>
      <c r="CW86">
        <v>7633.45333333333</v>
      </c>
      <c r="CX86">
        <v>40.187</v>
      </c>
      <c r="CY86">
        <v>42.5</v>
      </c>
      <c r="CZ86">
        <v>41.5</v>
      </c>
      <c r="DA86">
        <v>42.354</v>
      </c>
      <c r="DB86">
        <v>43.312</v>
      </c>
      <c r="DC86">
        <v>838.526666666667</v>
      </c>
      <c r="DD86">
        <v>39.51</v>
      </c>
      <c r="DE86">
        <v>0</v>
      </c>
      <c r="DF86">
        <v>1620340278.1</v>
      </c>
      <c r="DG86">
        <v>0</v>
      </c>
      <c r="DH86">
        <v>1064.7316</v>
      </c>
      <c r="DI86">
        <v>-20.2261538797962</v>
      </c>
      <c r="DJ86">
        <v>-175.787692469791</v>
      </c>
      <c r="DK86">
        <v>9448.668</v>
      </c>
      <c r="DL86">
        <v>15</v>
      </c>
      <c r="DM86">
        <v>1620339131</v>
      </c>
      <c r="DN86" t="s">
        <v>299</v>
      </c>
      <c r="DO86">
        <v>1620339116.5</v>
      </c>
      <c r="DP86">
        <v>1620339131</v>
      </c>
      <c r="DQ86">
        <v>60</v>
      </c>
      <c r="DR86">
        <v>0.345</v>
      </c>
      <c r="DS86">
        <v>-0.025</v>
      </c>
      <c r="DT86">
        <v>2.935</v>
      </c>
      <c r="DU86">
        <v>-0.026</v>
      </c>
      <c r="DV86">
        <v>420</v>
      </c>
      <c r="DW86">
        <v>1</v>
      </c>
      <c r="DX86">
        <v>0.12</v>
      </c>
      <c r="DY86">
        <v>0.02</v>
      </c>
      <c r="DZ86">
        <v>-16.1493775</v>
      </c>
      <c r="EA86">
        <v>-0.979734709193212</v>
      </c>
      <c r="EB86">
        <v>0.0955483110460358</v>
      </c>
      <c r="EC86">
        <v>0</v>
      </c>
      <c r="ED86">
        <v>1065.91685714286</v>
      </c>
      <c r="EE86">
        <v>-19.9469856586377</v>
      </c>
      <c r="EF86">
        <v>2.03024948703155</v>
      </c>
      <c r="EG86">
        <v>0</v>
      </c>
      <c r="EH86">
        <v>4.039527</v>
      </c>
      <c r="EI86">
        <v>0.977837448405252</v>
      </c>
      <c r="EJ86">
        <v>0.0941241512896664</v>
      </c>
      <c r="EK86">
        <v>0</v>
      </c>
      <c r="EL86">
        <v>0</v>
      </c>
      <c r="EM86">
        <v>3</v>
      </c>
      <c r="EN86" t="s">
        <v>319</v>
      </c>
      <c r="EO86">
        <v>100</v>
      </c>
      <c r="EP86">
        <v>100</v>
      </c>
      <c r="EQ86">
        <v>2.935</v>
      </c>
      <c r="ER86">
        <v>-0.0262</v>
      </c>
      <c r="ES86">
        <v>2.93495238095244</v>
      </c>
      <c r="ET86">
        <v>0</v>
      </c>
      <c r="EU86">
        <v>0</v>
      </c>
      <c r="EV86">
        <v>0</v>
      </c>
      <c r="EW86">
        <v>-0.0261150999999999</v>
      </c>
      <c r="EX86">
        <v>0</v>
      </c>
      <c r="EY86">
        <v>0</v>
      </c>
      <c r="EZ86">
        <v>0</v>
      </c>
      <c r="FA86">
        <v>-1</v>
      </c>
      <c r="FB86">
        <v>-1</v>
      </c>
      <c r="FC86">
        <v>-1</v>
      </c>
      <c r="FD86">
        <v>-1</v>
      </c>
      <c r="FE86">
        <v>19.3</v>
      </c>
      <c r="FF86">
        <v>19.1</v>
      </c>
      <c r="FG86">
        <v>2</v>
      </c>
      <c r="FH86">
        <v>638.407</v>
      </c>
      <c r="FI86">
        <v>399.004</v>
      </c>
      <c r="FJ86">
        <v>44.8699</v>
      </c>
      <c r="FK86">
        <v>25.8569</v>
      </c>
      <c r="FL86">
        <v>30.0008</v>
      </c>
      <c r="FM86">
        <v>25.6386</v>
      </c>
      <c r="FN86">
        <v>25.6292</v>
      </c>
      <c r="FO86">
        <v>20.9195</v>
      </c>
      <c r="FP86">
        <v>0</v>
      </c>
      <c r="FQ86">
        <v>100</v>
      </c>
      <c r="FR86">
        <v>45.04</v>
      </c>
      <c r="FS86">
        <v>420</v>
      </c>
      <c r="FT86">
        <v>27.2179</v>
      </c>
      <c r="FU86">
        <v>101.394</v>
      </c>
      <c r="FV86">
        <v>102.202</v>
      </c>
    </row>
    <row r="87" spans="1:178">
      <c r="A87">
        <v>71</v>
      </c>
      <c r="B87">
        <v>1620340292.1</v>
      </c>
      <c r="C87">
        <v>1050.09999990463</v>
      </c>
      <c r="D87" t="s">
        <v>442</v>
      </c>
      <c r="E87" t="s">
        <v>443</v>
      </c>
      <c r="H87">
        <v>1620340291.1</v>
      </c>
      <c r="I87">
        <f>CE87*AG87*(CA87-CB87)/(100*BT87*(1000-AG87*CA87))</f>
        <v>0</v>
      </c>
      <c r="J87">
        <f>CE87*AG87*(BZ87-BY87*(1000-AG87*CB87)/(1000-AG87*CA87))/(100*BT87)</f>
        <v>0</v>
      </c>
      <c r="K87">
        <f>BY87 - IF(AG87&gt;1, J87*BT87*100.0/(AI87*CM87), 0)</f>
        <v>0</v>
      </c>
      <c r="L87">
        <f>((R87-I87/2)*K87-J87)/(R87+I87/2)</f>
        <v>0</v>
      </c>
      <c r="M87">
        <f>L87*(CF87+CG87)/1000.0</f>
        <v>0</v>
      </c>
      <c r="N87">
        <f>(BY87 - IF(AG87&gt;1, J87*BT87*100.0/(AI87*CM87), 0))*(CF87+CG87)/1000.0</f>
        <v>0</v>
      </c>
      <c r="O87">
        <f>2.0/((1/Q87-1/P87)+SIGN(Q87)*SQRT((1/Q87-1/P87)*(1/Q87-1/P87) + 4*BU87/((BU87+1)*(BU87+1))*(2*1/Q87*1/P87-1/P87*1/P87)))</f>
        <v>0</v>
      </c>
      <c r="P87">
        <f>IF(LEFT(BV87,1)&lt;&gt;"0",IF(LEFT(BV87,1)="1",3.0,BW87),$D$5+$E$5*(CM87*CF87/($K$5*1000))+$F$5*(CM87*CF87/($K$5*1000))*MAX(MIN(BT87,$J$5),$I$5)*MAX(MIN(BT87,$J$5),$I$5)+$G$5*MAX(MIN(BT87,$J$5),$I$5)*(CM87*CF87/($K$5*1000))+$H$5*(CM87*CF87/($K$5*1000))*(CM87*CF87/($K$5*1000)))</f>
        <v>0</v>
      </c>
      <c r="Q87">
        <f>I87*(1000-(1000*0.61365*exp(17.502*U87/(240.97+U87))/(CF87+CG87)+CA87)/2)/(1000*0.61365*exp(17.502*U87/(240.97+U87))/(CF87+CG87)-CA87)</f>
        <v>0</v>
      </c>
      <c r="R87">
        <f>1/((BU87+1)/(O87/1.6)+1/(P87/1.37)) + BU87/((BU87+1)/(O87/1.6) + BU87/(P87/1.37))</f>
        <v>0</v>
      </c>
      <c r="S87">
        <f>(BQ87*BS87)</f>
        <v>0</v>
      </c>
      <c r="T87">
        <f>(CH87+(S87+2*0.95*5.67E-8*(((CH87+$B$7)+273)^4-(CH87+273)^4)-44100*I87)/(1.84*29.3*P87+8*0.95*5.67E-8*(CH87+273)^3))</f>
        <v>0</v>
      </c>
      <c r="U87">
        <f>($C$7*CI87+$D$7*CJ87+$E$7*T87)</f>
        <v>0</v>
      </c>
      <c r="V87">
        <f>0.61365*exp(17.502*U87/(240.97+U87))</f>
        <v>0</v>
      </c>
      <c r="W87">
        <f>(X87/Y87*100)</f>
        <v>0</v>
      </c>
      <c r="X87">
        <f>CA87*(CF87+CG87)/1000</f>
        <v>0</v>
      </c>
      <c r="Y87">
        <f>0.61365*exp(17.502*CH87/(240.97+CH87))</f>
        <v>0</v>
      </c>
      <c r="Z87">
        <f>(V87-CA87*(CF87+CG87)/1000)</f>
        <v>0</v>
      </c>
      <c r="AA87">
        <f>(-I87*44100)</f>
        <v>0</v>
      </c>
      <c r="AB87">
        <f>2*29.3*P87*0.92*(CH87-U87)</f>
        <v>0</v>
      </c>
      <c r="AC87">
        <f>2*0.95*5.67E-8*(((CH87+$B$7)+273)^4-(U87+273)^4)</f>
        <v>0</v>
      </c>
      <c r="AD87">
        <f>S87+AC87+AA87+AB87</f>
        <v>0</v>
      </c>
      <c r="AE87">
        <v>0</v>
      </c>
      <c r="AF87">
        <v>0</v>
      </c>
      <c r="AG87">
        <f>IF(AE87*$H$13&gt;=AI87,1.0,(AI87/(AI87-AE87*$H$13)))</f>
        <v>0</v>
      </c>
      <c r="AH87">
        <f>(AG87-1)*100</f>
        <v>0</v>
      </c>
      <c r="AI87">
        <f>MAX(0,($B$13+$C$13*CM87)/(1+$D$13*CM87)*CF87/(CH87+273)*$E$13)</f>
        <v>0</v>
      </c>
      <c r="AJ87" t="s">
        <v>297</v>
      </c>
      <c r="AK87">
        <v>0</v>
      </c>
      <c r="AL87">
        <v>0</v>
      </c>
      <c r="AM87">
        <f>AL87-AK87</f>
        <v>0</v>
      </c>
      <c r="AN87">
        <f>AM87/AL87</f>
        <v>0</v>
      </c>
      <c r="AO87">
        <v>0</v>
      </c>
      <c r="AP87" t="s">
        <v>297</v>
      </c>
      <c r="AQ87">
        <v>0</v>
      </c>
      <c r="AR87">
        <v>0</v>
      </c>
      <c r="AS87">
        <f>1-AQ87/AR87</f>
        <v>0</v>
      </c>
      <c r="AT87">
        <v>0.5</v>
      </c>
      <c r="AU87">
        <f>BQ87</f>
        <v>0</v>
      </c>
      <c r="AV87">
        <f>J87</f>
        <v>0</v>
      </c>
      <c r="AW87">
        <f>AS87*AT87*AU87</f>
        <v>0</v>
      </c>
      <c r="AX87">
        <f>BC87/AR87</f>
        <v>0</v>
      </c>
      <c r="AY87">
        <f>(AV87-AO87)/AU87</f>
        <v>0</v>
      </c>
      <c r="AZ87">
        <f>(AL87-AR87)/AR87</f>
        <v>0</v>
      </c>
      <c r="BA87" t="s">
        <v>297</v>
      </c>
      <c r="BB87">
        <v>0</v>
      </c>
      <c r="BC87">
        <f>AR87-BB87</f>
        <v>0</v>
      </c>
      <c r="BD87">
        <f>(AR87-AQ87)/(AR87-BB87)</f>
        <v>0</v>
      </c>
      <c r="BE87">
        <f>(AL87-AR87)/(AL87-BB87)</f>
        <v>0</v>
      </c>
      <c r="BF87">
        <f>(AR87-AQ87)/(AR87-AK87)</f>
        <v>0</v>
      </c>
      <c r="BG87">
        <f>(AL87-AR87)/(AL87-AK87)</f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f>$B$11*CN87+$C$11*CO87+$F$11*CP87*(1-CS87)</f>
        <v>0</v>
      </c>
      <c r="BQ87">
        <f>BP87*BR87</f>
        <v>0</v>
      </c>
      <c r="BR87">
        <f>($B$11*$D$9+$C$11*$D$9+$F$11*((DC87+CU87)/MAX(DC87+CU87+DD87, 0.1)*$I$9+DD87/MAX(DC87+CU87+DD87, 0.1)*$J$9))/($B$11+$C$11+$F$11)</f>
        <v>0</v>
      </c>
      <c r="BS87">
        <f>($B$11*$K$9+$C$11*$K$9+$F$11*((DC87+CU87)/MAX(DC87+CU87+DD87, 0.1)*$P$9+DD87/MAX(DC87+CU87+DD87, 0.1)*$Q$9))/($B$11+$C$11+$F$11)</f>
        <v>0</v>
      </c>
      <c r="BT87">
        <v>6</v>
      </c>
      <c r="BU87">
        <v>0.5</v>
      </c>
      <c r="BV87" t="s">
        <v>298</v>
      </c>
      <c r="BW87">
        <v>2</v>
      </c>
      <c r="BX87">
        <v>1620340291.1</v>
      </c>
      <c r="BY87">
        <v>403.42</v>
      </c>
      <c r="BZ87">
        <v>419.99</v>
      </c>
      <c r="CA87">
        <v>30.3052666666667</v>
      </c>
      <c r="CB87">
        <v>25.8353</v>
      </c>
      <c r="CC87">
        <v>400.485</v>
      </c>
      <c r="CD87">
        <v>30.3314</v>
      </c>
      <c r="CE87">
        <v>600.028666666667</v>
      </c>
      <c r="CF87">
        <v>100.256</v>
      </c>
      <c r="CG87">
        <v>0.100239</v>
      </c>
      <c r="CH87">
        <v>35.8205</v>
      </c>
      <c r="CI87">
        <v>33.9738333333333</v>
      </c>
      <c r="CJ87">
        <v>999.9</v>
      </c>
      <c r="CK87">
        <v>0</v>
      </c>
      <c r="CL87">
        <v>0</v>
      </c>
      <c r="CM87">
        <v>9984.79</v>
      </c>
      <c r="CN87">
        <v>0</v>
      </c>
      <c r="CO87">
        <v>0.221023</v>
      </c>
      <c r="CP87">
        <v>882.949666666667</v>
      </c>
      <c r="CQ87">
        <v>0.955001333333333</v>
      </c>
      <c r="CR87">
        <v>0.0449983666666667</v>
      </c>
      <c r="CS87">
        <v>0</v>
      </c>
      <c r="CT87">
        <v>1056.82333333333</v>
      </c>
      <c r="CU87">
        <v>4.99999</v>
      </c>
      <c r="CV87">
        <v>9381.55333333334</v>
      </c>
      <c r="CW87">
        <v>7632.71333333333</v>
      </c>
      <c r="CX87">
        <v>40.25</v>
      </c>
      <c r="CY87">
        <v>42.562</v>
      </c>
      <c r="CZ87">
        <v>41.5</v>
      </c>
      <c r="DA87">
        <v>42.375</v>
      </c>
      <c r="DB87">
        <v>43.437</v>
      </c>
      <c r="DC87">
        <v>838.443333333333</v>
      </c>
      <c r="DD87">
        <v>39.51</v>
      </c>
      <c r="DE87">
        <v>0</v>
      </c>
      <c r="DF87">
        <v>1620340293.1</v>
      </c>
      <c r="DG87">
        <v>0</v>
      </c>
      <c r="DH87">
        <v>1059.48076923077</v>
      </c>
      <c r="DI87">
        <v>-22.7890598269348</v>
      </c>
      <c r="DJ87">
        <v>-191.114871900179</v>
      </c>
      <c r="DK87">
        <v>9403.80576923077</v>
      </c>
      <c r="DL87">
        <v>15</v>
      </c>
      <c r="DM87">
        <v>1620339131</v>
      </c>
      <c r="DN87" t="s">
        <v>299</v>
      </c>
      <c r="DO87">
        <v>1620339116.5</v>
      </c>
      <c r="DP87">
        <v>1620339131</v>
      </c>
      <c r="DQ87">
        <v>60</v>
      </c>
      <c r="DR87">
        <v>0.345</v>
      </c>
      <c r="DS87">
        <v>-0.025</v>
      </c>
      <c r="DT87">
        <v>2.935</v>
      </c>
      <c r="DU87">
        <v>-0.026</v>
      </c>
      <c r="DV87">
        <v>420</v>
      </c>
      <c r="DW87">
        <v>1</v>
      </c>
      <c r="DX87">
        <v>0.12</v>
      </c>
      <c r="DY87">
        <v>0.02</v>
      </c>
      <c r="DZ87">
        <v>-16.4152875</v>
      </c>
      <c r="EA87">
        <v>-1.10399437148213</v>
      </c>
      <c r="EB87">
        <v>0.107013871034319</v>
      </c>
      <c r="EC87">
        <v>0</v>
      </c>
      <c r="ED87">
        <v>1060.67914285714</v>
      </c>
      <c r="EE87">
        <v>-22.0263697936611</v>
      </c>
      <c r="EF87">
        <v>2.22256784749864</v>
      </c>
      <c r="EG87">
        <v>0</v>
      </c>
      <c r="EH87">
        <v>4.295879</v>
      </c>
      <c r="EI87">
        <v>1.05854206378986</v>
      </c>
      <c r="EJ87">
        <v>0.101831430850205</v>
      </c>
      <c r="EK87">
        <v>0</v>
      </c>
      <c r="EL87">
        <v>0</v>
      </c>
      <c r="EM87">
        <v>3</v>
      </c>
      <c r="EN87" t="s">
        <v>319</v>
      </c>
      <c r="EO87">
        <v>100</v>
      </c>
      <c r="EP87">
        <v>100</v>
      </c>
      <c r="EQ87">
        <v>2.935</v>
      </c>
      <c r="ER87">
        <v>-0.0261</v>
      </c>
      <c r="ES87">
        <v>2.93495238095244</v>
      </c>
      <c r="ET87">
        <v>0</v>
      </c>
      <c r="EU87">
        <v>0</v>
      </c>
      <c r="EV87">
        <v>0</v>
      </c>
      <c r="EW87">
        <v>-0.0261150999999999</v>
      </c>
      <c r="EX87">
        <v>0</v>
      </c>
      <c r="EY87">
        <v>0</v>
      </c>
      <c r="EZ87">
        <v>0</v>
      </c>
      <c r="FA87">
        <v>-1</v>
      </c>
      <c r="FB87">
        <v>-1</v>
      </c>
      <c r="FC87">
        <v>-1</v>
      </c>
      <c r="FD87">
        <v>-1</v>
      </c>
      <c r="FE87">
        <v>19.6</v>
      </c>
      <c r="FF87">
        <v>19.4</v>
      </c>
      <c r="FG87">
        <v>2</v>
      </c>
      <c r="FH87">
        <v>638.685</v>
      </c>
      <c r="FI87">
        <v>398.757</v>
      </c>
      <c r="FJ87">
        <v>45.2564</v>
      </c>
      <c r="FK87">
        <v>25.8924</v>
      </c>
      <c r="FL87">
        <v>30.0007</v>
      </c>
      <c r="FM87">
        <v>25.6625</v>
      </c>
      <c r="FN87">
        <v>25.6505</v>
      </c>
      <c r="FO87">
        <v>20.9196</v>
      </c>
      <c r="FP87">
        <v>0</v>
      </c>
      <c r="FQ87">
        <v>100</v>
      </c>
      <c r="FR87">
        <v>45.51</v>
      </c>
      <c r="FS87">
        <v>420</v>
      </c>
      <c r="FT87">
        <v>27.2179</v>
      </c>
      <c r="FU87">
        <v>101.388</v>
      </c>
      <c r="FV87">
        <v>102.201</v>
      </c>
    </row>
    <row r="88" spans="1:178">
      <c r="A88">
        <v>72</v>
      </c>
      <c r="B88">
        <v>1620340307.1</v>
      </c>
      <c r="C88">
        <v>1065.09999990463</v>
      </c>
      <c r="D88" t="s">
        <v>444</v>
      </c>
      <c r="E88" t="s">
        <v>445</v>
      </c>
      <c r="H88">
        <v>1620340306.1</v>
      </c>
      <c r="I88">
        <f>CE88*AG88*(CA88-CB88)/(100*BT88*(1000-AG88*CA88))</f>
        <v>0</v>
      </c>
      <c r="J88">
        <f>CE88*AG88*(BZ88-BY88*(1000-AG88*CB88)/(1000-AG88*CA88))/(100*BT88)</f>
        <v>0</v>
      </c>
      <c r="K88">
        <f>BY88 - IF(AG88&gt;1, J88*BT88*100.0/(AI88*CM88), 0)</f>
        <v>0</v>
      </c>
      <c r="L88">
        <f>((R88-I88/2)*K88-J88)/(R88+I88/2)</f>
        <v>0</v>
      </c>
      <c r="M88">
        <f>L88*(CF88+CG88)/1000.0</f>
        <v>0</v>
      </c>
      <c r="N88">
        <f>(BY88 - IF(AG88&gt;1, J88*BT88*100.0/(AI88*CM88), 0))*(CF88+CG88)/1000.0</f>
        <v>0</v>
      </c>
      <c r="O88">
        <f>2.0/((1/Q88-1/P88)+SIGN(Q88)*SQRT((1/Q88-1/P88)*(1/Q88-1/P88) + 4*BU88/((BU88+1)*(BU88+1))*(2*1/Q88*1/P88-1/P88*1/P88)))</f>
        <v>0</v>
      </c>
      <c r="P88">
        <f>IF(LEFT(BV88,1)&lt;&gt;"0",IF(LEFT(BV88,1)="1",3.0,BW88),$D$5+$E$5*(CM88*CF88/($K$5*1000))+$F$5*(CM88*CF88/($K$5*1000))*MAX(MIN(BT88,$J$5),$I$5)*MAX(MIN(BT88,$J$5),$I$5)+$G$5*MAX(MIN(BT88,$J$5),$I$5)*(CM88*CF88/($K$5*1000))+$H$5*(CM88*CF88/($K$5*1000))*(CM88*CF88/($K$5*1000)))</f>
        <v>0</v>
      </c>
      <c r="Q88">
        <f>I88*(1000-(1000*0.61365*exp(17.502*U88/(240.97+U88))/(CF88+CG88)+CA88)/2)/(1000*0.61365*exp(17.502*U88/(240.97+U88))/(CF88+CG88)-CA88)</f>
        <v>0</v>
      </c>
      <c r="R88">
        <f>1/((BU88+1)/(O88/1.6)+1/(P88/1.37)) + BU88/((BU88+1)/(O88/1.6) + BU88/(P88/1.37))</f>
        <v>0</v>
      </c>
      <c r="S88">
        <f>(BQ88*BS88)</f>
        <v>0</v>
      </c>
      <c r="T88">
        <f>(CH88+(S88+2*0.95*5.67E-8*(((CH88+$B$7)+273)^4-(CH88+273)^4)-44100*I88)/(1.84*29.3*P88+8*0.95*5.67E-8*(CH88+273)^3))</f>
        <v>0</v>
      </c>
      <c r="U88">
        <f>($C$7*CI88+$D$7*CJ88+$E$7*T88)</f>
        <v>0</v>
      </c>
      <c r="V88">
        <f>0.61365*exp(17.502*U88/(240.97+U88))</f>
        <v>0</v>
      </c>
      <c r="W88">
        <f>(X88/Y88*100)</f>
        <v>0</v>
      </c>
      <c r="X88">
        <f>CA88*(CF88+CG88)/1000</f>
        <v>0</v>
      </c>
      <c r="Y88">
        <f>0.61365*exp(17.502*CH88/(240.97+CH88))</f>
        <v>0</v>
      </c>
      <c r="Z88">
        <f>(V88-CA88*(CF88+CG88)/1000)</f>
        <v>0</v>
      </c>
      <c r="AA88">
        <f>(-I88*44100)</f>
        <v>0</v>
      </c>
      <c r="AB88">
        <f>2*29.3*P88*0.92*(CH88-U88)</f>
        <v>0</v>
      </c>
      <c r="AC88">
        <f>2*0.95*5.67E-8*(((CH88+$B$7)+273)^4-(U88+273)^4)</f>
        <v>0</v>
      </c>
      <c r="AD88">
        <f>S88+AC88+AA88+AB88</f>
        <v>0</v>
      </c>
      <c r="AE88">
        <v>0</v>
      </c>
      <c r="AF88">
        <v>0</v>
      </c>
      <c r="AG88">
        <f>IF(AE88*$H$13&gt;=AI88,1.0,(AI88/(AI88-AE88*$H$13)))</f>
        <v>0</v>
      </c>
      <c r="AH88">
        <f>(AG88-1)*100</f>
        <v>0</v>
      </c>
      <c r="AI88">
        <f>MAX(0,($B$13+$C$13*CM88)/(1+$D$13*CM88)*CF88/(CH88+273)*$E$13)</f>
        <v>0</v>
      </c>
      <c r="AJ88" t="s">
        <v>297</v>
      </c>
      <c r="AK88">
        <v>0</v>
      </c>
      <c r="AL88">
        <v>0</v>
      </c>
      <c r="AM88">
        <f>AL88-AK88</f>
        <v>0</v>
      </c>
      <c r="AN88">
        <f>AM88/AL88</f>
        <v>0</v>
      </c>
      <c r="AO88">
        <v>0</v>
      </c>
      <c r="AP88" t="s">
        <v>297</v>
      </c>
      <c r="AQ88">
        <v>0</v>
      </c>
      <c r="AR88">
        <v>0</v>
      </c>
      <c r="AS88">
        <f>1-AQ88/AR88</f>
        <v>0</v>
      </c>
      <c r="AT88">
        <v>0.5</v>
      </c>
      <c r="AU88">
        <f>BQ88</f>
        <v>0</v>
      </c>
      <c r="AV88">
        <f>J88</f>
        <v>0</v>
      </c>
      <c r="AW88">
        <f>AS88*AT88*AU88</f>
        <v>0</v>
      </c>
      <c r="AX88">
        <f>BC88/AR88</f>
        <v>0</v>
      </c>
      <c r="AY88">
        <f>(AV88-AO88)/AU88</f>
        <v>0</v>
      </c>
      <c r="AZ88">
        <f>(AL88-AR88)/AR88</f>
        <v>0</v>
      </c>
      <c r="BA88" t="s">
        <v>297</v>
      </c>
      <c r="BB88">
        <v>0</v>
      </c>
      <c r="BC88">
        <f>AR88-BB88</f>
        <v>0</v>
      </c>
      <c r="BD88">
        <f>(AR88-AQ88)/(AR88-BB88)</f>
        <v>0</v>
      </c>
      <c r="BE88">
        <f>(AL88-AR88)/(AL88-BB88)</f>
        <v>0</v>
      </c>
      <c r="BF88">
        <f>(AR88-AQ88)/(AR88-AK88)</f>
        <v>0</v>
      </c>
      <c r="BG88">
        <f>(AL88-AR88)/(AL88-AK88)</f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f>$B$11*CN88+$C$11*CO88+$F$11*CP88*(1-CS88)</f>
        <v>0</v>
      </c>
      <c r="BQ88">
        <f>BP88*BR88</f>
        <v>0</v>
      </c>
      <c r="BR88">
        <f>($B$11*$D$9+$C$11*$D$9+$F$11*((DC88+CU88)/MAX(DC88+CU88+DD88, 0.1)*$I$9+DD88/MAX(DC88+CU88+DD88, 0.1)*$J$9))/($B$11+$C$11+$F$11)</f>
        <v>0</v>
      </c>
      <c r="BS88">
        <f>($B$11*$K$9+$C$11*$K$9+$F$11*((DC88+CU88)/MAX(DC88+CU88+DD88, 0.1)*$P$9+DD88/MAX(DC88+CU88+DD88, 0.1)*$Q$9))/($B$11+$C$11+$F$11)</f>
        <v>0</v>
      </c>
      <c r="BT88">
        <v>6</v>
      </c>
      <c r="BU88">
        <v>0.5</v>
      </c>
      <c r="BV88" t="s">
        <v>298</v>
      </c>
      <c r="BW88">
        <v>2</v>
      </c>
      <c r="BX88">
        <v>1620340306.1</v>
      </c>
      <c r="BY88">
        <v>403.203333333333</v>
      </c>
      <c r="BZ88">
        <v>419.976666666667</v>
      </c>
      <c r="CA88">
        <v>30.5856666666667</v>
      </c>
      <c r="CB88">
        <v>25.8453666666667</v>
      </c>
      <c r="CC88">
        <v>400.268333333333</v>
      </c>
      <c r="CD88">
        <v>30.6117666666667</v>
      </c>
      <c r="CE88">
        <v>600.038</v>
      </c>
      <c r="CF88">
        <v>100.253</v>
      </c>
      <c r="CG88">
        <v>0.100558</v>
      </c>
      <c r="CH88">
        <v>36.1320666666667</v>
      </c>
      <c r="CI88">
        <v>34.2759333333333</v>
      </c>
      <c r="CJ88">
        <v>999.9</v>
      </c>
      <c r="CK88">
        <v>0</v>
      </c>
      <c r="CL88">
        <v>0</v>
      </c>
      <c r="CM88">
        <v>9975.21</v>
      </c>
      <c r="CN88">
        <v>0</v>
      </c>
      <c r="CO88">
        <v>0.221023</v>
      </c>
      <c r="CP88">
        <v>883.04</v>
      </c>
      <c r="CQ88">
        <v>0.955001333333333</v>
      </c>
      <c r="CR88">
        <v>0.0449983666666667</v>
      </c>
      <c r="CS88">
        <v>0</v>
      </c>
      <c r="CT88">
        <v>1050.93333333333</v>
      </c>
      <c r="CU88">
        <v>4.99999</v>
      </c>
      <c r="CV88">
        <v>9330.89666666667</v>
      </c>
      <c r="CW88">
        <v>7633.5</v>
      </c>
      <c r="CX88">
        <v>40.312</v>
      </c>
      <c r="CY88">
        <v>42.583</v>
      </c>
      <c r="CZ88">
        <v>41.562</v>
      </c>
      <c r="DA88">
        <v>42.437</v>
      </c>
      <c r="DB88">
        <v>43.5</v>
      </c>
      <c r="DC88">
        <v>838.526666666667</v>
      </c>
      <c r="DD88">
        <v>39.5133333333333</v>
      </c>
      <c r="DE88">
        <v>0</v>
      </c>
      <c r="DF88">
        <v>1620340308.1</v>
      </c>
      <c r="DG88">
        <v>0</v>
      </c>
      <c r="DH88">
        <v>1053.552</v>
      </c>
      <c r="DI88">
        <v>-24.0546154188955</v>
      </c>
      <c r="DJ88">
        <v>-203.983846388703</v>
      </c>
      <c r="DK88">
        <v>9353.2948</v>
      </c>
      <c r="DL88">
        <v>15</v>
      </c>
      <c r="DM88">
        <v>1620339131</v>
      </c>
      <c r="DN88" t="s">
        <v>299</v>
      </c>
      <c r="DO88">
        <v>1620339116.5</v>
      </c>
      <c r="DP88">
        <v>1620339131</v>
      </c>
      <c r="DQ88">
        <v>60</v>
      </c>
      <c r="DR88">
        <v>0.345</v>
      </c>
      <c r="DS88">
        <v>-0.025</v>
      </c>
      <c r="DT88">
        <v>2.935</v>
      </c>
      <c r="DU88">
        <v>-0.026</v>
      </c>
      <c r="DV88">
        <v>420</v>
      </c>
      <c r="DW88">
        <v>1</v>
      </c>
      <c r="DX88">
        <v>0.12</v>
      </c>
      <c r="DY88">
        <v>0.02</v>
      </c>
      <c r="DZ88">
        <v>-16.6414675</v>
      </c>
      <c r="EA88">
        <v>-0.769986866791723</v>
      </c>
      <c r="EB88">
        <v>0.0772153268059525</v>
      </c>
      <c r="EC88">
        <v>0</v>
      </c>
      <c r="ED88">
        <v>1054.95857142857</v>
      </c>
      <c r="EE88">
        <v>-23.9497898152386</v>
      </c>
      <c r="EF88">
        <v>2.42294760612788</v>
      </c>
      <c r="EG88">
        <v>0</v>
      </c>
      <c r="EH88">
        <v>4.564993</v>
      </c>
      <c r="EI88">
        <v>1.09192570356472</v>
      </c>
      <c r="EJ88">
        <v>0.105044243826114</v>
      </c>
      <c r="EK88">
        <v>0</v>
      </c>
      <c r="EL88">
        <v>0</v>
      </c>
      <c r="EM88">
        <v>3</v>
      </c>
      <c r="EN88" t="s">
        <v>319</v>
      </c>
      <c r="EO88">
        <v>100</v>
      </c>
      <c r="EP88">
        <v>100</v>
      </c>
      <c r="EQ88">
        <v>2.935</v>
      </c>
      <c r="ER88">
        <v>-0.0261</v>
      </c>
      <c r="ES88">
        <v>2.93495238095244</v>
      </c>
      <c r="ET88">
        <v>0</v>
      </c>
      <c r="EU88">
        <v>0</v>
      </c>
      <c r="EV88">
        <v>0</v>
      </c>
      <c r="EW88">
        <v>-0.0261150999999999</v>
      </c>
      <c r="EX88">
        <v>0</v>
      </c>
      <c r="EY88">
        <v>0</v>
      </c>
      <c r="EZ88">
        <v>0</v>
      </c>
      <c r="FA88">
        <v>-1</v>
      </c>
      <c r="FB88">
        <v>-1</v>
      </c>
      <c r="FC88">
        <v>-1</v>
      </c>
      <c r="FD88">
        <v>-1</v>
      </c>
      <c r="FE88">
        <v>19.8</v>
      </c>
      <c r="FF88">
        <v>19.6</v>
      </c>
      <c r="FG88">
        <v>2</v>
      </c>
      <c r="FH88">
        <v>639.011</v>
      </c>
      <c r="FI88">
        <v>399.036</v>
      </c>
      <c r="FJ88">
        <v>45.6086</v>
      </c>
      <c r="FK88">
        <v>25.9287</v>
      </c>
      <c r="FL88">
        <v>30.0008</v>
      </c>
      <c r="FM88">
        <v>25.6873</v>
      </c>
      <c r="FN88">
        <v>25.673</v>
      </c>
      <c r="FO88">
        <v>20.9225</v>
      </c>
      <c r="FP88">
        <v>0</v>
      </c>
      <c r="FQ88">
        <v>100</v>
      </c>
      <c r="FR88">
        <v>46.05</v>
      </c>
      <c r="FS88">
        <v>420</v>
      </c>
      <c r="FT88">
        <v>27.2179</v>
      </c>
      <c r="FU88">
        <v>101.382</v>
      </c>
      <c r="FV88">
        <v>102.197</v>
      </c>
    </row>
    <row r="89" spans="1:178">
      <c r="A89">
        <v>73</v>
      </c>
      <c r="B89">
        <v>1620340322.1</v>
      </c>
      <c r="C89">
        <v>1080.09999990463</v>
      </c>
      <c r="D89" t="s">
        <v>446</v>
      </c>
      <c r="E89" t="s">
        <v>447</v>
      </c>
      <c r="H89">
        <v>1620340321.1</v>
      </c>
      <c r="I89">
        <f>CE89*AG89*(CA89-CB89)/(100*BT89*(1000-AG89*CA89))</f>
        <v>0</v>
      </c>
      <c r="J89">
        <f>CE89*AG89*(BZ89-BY89*(1000-AG89*CB89)/(1000-AG89*CA89))/(100*BT89)</f>
        <v>0</v>
      </c>
      <c r="K89">
        <f>BY89 - IF(AG89&gt;1, J89*BT89*100.0/(AI89*CM89), 0)</f>
        <v>0</v>
      </c>
      <c r="L89">
        <f>((R89-I89/2)*K89-J89)/(R89+I89/2)</f>
        <v>0</v>
      </c>
      <c r="M89">
        <f>L89*(CF89+CG89)/1000.0</f>
        <v>0</v>
      </c>
      <c r="N89">
        <f>(BY89 - IF(AG89&gt;1, J89*BT89*100.0/(AI89*CM89), 0))*(CF89+CG89)/1000.0</f>
        <v>0</v>
      </c>
      <c r="O89">
        <f>2.0/((1/Q89-1/P89)+SIGN(Q89)*SQRT((1/Q89-1/P89)*(1/Q89-1/P89) + 4*BU89/((BU89+1)*(BU89+1))*(2*1/Q89*1/P89-1/P89*1/P89)))</f>
        <v>0</v>
      </c>
      <c r="P89">
        <f>IF(LEFT(BV89,1)&lt;&gt;"0",IF(LEFT(BV89,1)="1",3.0,BW89),$D$5+$E$5*(CM89*CF89/($K$5*1000))+$F$5*(CM89*CF89/($K$5*1000))*MAX(MIN(BT89,$J$5),$I$5)*MAX(MIN(BT89,$J$5),$I$5)+$G$5*MAX(MIN(BT89,$J$5),$I$5)*(CM89*CF89/($K$5*1000))+$H$5*(CM89*CF89/($K$5*1000))*(CM89*CF89/($K$5*1000)))</f>
        <v>0</v>
      </c>
      <c r="Q89">
        <f>I89*(1000-(1000*0.61365*exp(17.502*U89/(240.97+U89))/(CF89+CG89)+CA89)/2)/(1000*0.61365*exp(17.502*U89/(240.97+U89))/(CF89+CG89)-CA89)</f>
        <v>0</v>
      </c>
      <c r="R89">
        <f>1/((BU89+1)/(O89/1.6)+1/(P89/1.37)) + BU89/((BU89+1)/(O89/1.6) + BU89/(P89/1.37))</f>
        <v>0</v>
      </c>
      <c r="S89">
        <f>(BQ89*BS89)</f>
        <v>0</v>
      </c>
      <c r="T89">
        <f>(CH89+(S89+2*0.95*5.67E-8*(((CH89+$B$7)+273)^4-(CH89+273)^4)-44100*I89)/(1.84*29.3*P89+8*0.95*5.67E-8*(CH89+273)^3))</f>
        <v>0</v>
      </c>
      <c r="U89">
        <f>($C$7*CI89+$D$7*CJ89+$E$7*T89)</f>
        <v>0</v>
      </c>
      <c r="V89">
        <f>0.61365*exp(17.502*U89/(240.97+U89))</f>
        <v>0</v>
      </c>
      <c r="W89">
        <f>(X89/Y89*100)</f>
        <v>0</v>
      </c>
      <c r="X89">
        <f>CA89*(CF89+CG89)/1000</f>
        <v>0</v>
      </c>
      <c r="Y89">
        <f>0.61365*exp(17.502*CH89/(240.97+CH89))</f>
        <v>0</v>
      </c>
      <c r="Z89">
        <f>(V89-CA89*(CF89+CG89)/1000)</f>
        <v>0</v>
      </c>
      <c r="AA89">
        <f>(-I89*44100)</f>
        <v>0</v>
      </c>
      <c r="AB89">
        <f>2*29.3*P89*0.92*(CH89-U89)</f>
        <v>0</v>
      </c>
      <c r="AC89">
        <f>2*0.95*5.67E-8*(((CH89+$B$7)+273)^4-(U89+273)^4)</f>
        <v>0</v>
      </c>
      <c r="AD89">
        <f>S89+AC89+AA89+AB89</f>
        <v>0</v>
      </c>
      <c r="AE89">
        <v>0</v>
      </c>
      <c r="AF89">
        <v>0</v>
      </c>
      <c r="AG89">
        <f>IF(AE89*$H$13&gt;=AI89,1.0,(AI89/(AI89-AE89*$H$13)))</f>
        <v>0</v>
      </c>
      <c r="AH89">
        <f>(AG89-1)*100</f>
        <v>0</v>
      </c>
      <c r="AI89">
        <f>MAX(0,($B$13+$C$13*CM89)/(1+$D$13*CM89)*CF89/(CH89+273)*$E$13)</f>
        <v>0</v>
      </c>
      <c r="AJ89" t="s">
        <v>297</v>
      </c>
      <c r="AK89">
        <v>0</v>
      </c>
      <c r="AL89">
        <v>0</v>
      </c>
      <c r="AM89">
        <f>AL89-AK89</f>
        <v>0</v>
      </c>
      <c r="AN89">
        <f>AM89/AL89</f>
        <v>0</v>
      </c>
      <c r="AO89">
        <v>0</v>
      </c>
      <c r="AP89" t="s">
        <v>297</v>
      </c>
      <c r="AQ89">
        <v>0</v>
      </c>
      <c r="AR89">
        <v>0</v>
      </c>
      <c r="AS89">
        <f>1-AQ89/AR89</f>
        <v>0</v>
      </c>
      <c r="AT89">
        <v>0.5</v>
      </c>
      <c r="AU89">
        <f>BQ89</f>
        <v>0</v>
      </c>
      <c r="AV89">
        <f>J89</f>
        <v>0</v>
      </c>
      <c r="AW89">
        <f>AS89*AT89*AU89</f>
        <v>0</v>
      </c>
      <c r="AX89">
        <f>BC89/AR89</f>
        <v>0</v>
      </c>
      <c r="AY89">
        <f>(AV89-AO89)/AU89</f>
        <v>0</v>
      </c>
      <c r="AZ89">
        <f>(AL89-AR89)/AR89</f>
        <v>0</v>
      </c>
      <c r="BA89" t="s">
        <v>297</v>
      </c>
      <c r="BB89">
        <v>0</v>
      </c>
      <c r="BC89">
        <f>AR89-BB89</f>
        <v>0</v>
      </c>
      <c r="BD89">
        <f>(AR89-AQ89)/(AR89-BB89)</f>
        <v>0</v>
      </c>
      <c r="BE89">
        <f>(AL89-AR89)/(AL89-BB89)</f>
        <v>0</v>
      </c>
      <c r="BF89">
        <f>(AR89-AQ89)/(AR89-AK89)</f>
        <v>0</v>
      </c>
      <c r="BG89">
        <f>(AL89-AR89)/(AL89-AK89)</f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f>$B$11*CN89+$C$11*CO89+$F$11*CP89*(1-CS89)</f>
        <v>0</v>
      </c>
      <c r="BQ89">
        <f>BP89*BR89</f>
        <v>0</v>
      </c>
      <c r="BR89">
        <f>($B$11*$D$9+$C$11*$D$9+$F$11*((DC89+CU89)/MAX(DC89+CU89+DD89, 0.1)*$I$9+DD89/MAX(DC89+CU89+DD89, 0.1)*$J$9))/($B$11+$C$11+$F$11)</f>
        <v>0</v>
      </c>
      <c r="BS89">
        <f>($B$11*$K$9+$C$11*$K$9+$F$11*((DC89+CU89)/MAX(DC89+CU89+DD89, 0.1)*$P$9+DD89/MAX(DC89+CU89+DD89, 0.1)*$Q$9))/($B$11+$C$11+$F$11)</f>
        <v>0</v>
      </c>
      <c r="BT89">
        <v>6</v>
      </c>
      <c r="BU89">
        <v>0.5</v>
      </c>
      <c r="BV89" t="s">
        <v>298</v>
      </c>
      <c r="BW89">
        <v>2</v>
      </c>
      <c r="BX89">
        <v>1620340321.1</v>
      </c>
      <c r="BY89">
        <v>402.979333333333</v>
      </c>
      <c r="BZ89">
        <v>419.988666666667</v>
      </c>
      <c r="CA89">
        <v>30.8575333333333</v>
      </c>
      <c r="CB89">
        <v>25.8491</v>
      </c>
      <c r="CC89">
        <v>400.044333333333</v>
      </c>
      <c r="CD89">
        <v>30.8837</v>
      </c>
      <c r="CE89">
        <v>600.008333333333</v>
      </c>
      <c r="CF89">
        <v>100.252</v>
      </c>
      <c r="CG89">
        <v>0.100150333333333</v>
      </c>
      <c r="CH89">
        <v>36.4301333333333</v>
      </c>
      <c r="CI89">
        <v>34.5282</v>
      </c>
      <c r="CJ89">
        <v>999.9</v>
      </c>
      <c r="CK89">
        <v>0</v>
      </c>
      <c r="CL89">
        <v>0</v>
      </c>
      <c r="CM89">
        <v>9968.12666666667</v>
      </c>
      <c r="CN89">
        <v>0</v>
      </c>
      <c r="CO89">
        <v>0.221023</v>
      </c>
      <c r="CP89">
        <v>883.102</v>
      </c>
      <c r="CQ89">
        <v>0.955005666666667</v>
      </c>
      <c r="CR89">
        <v>0.0449941333333333</v>
      </c>
      <c r="CS89">
        <v>0</v>
      </c>
      <c r="CT89">
        <v>1044.75</v>
      </c>
      <c r="CU89">
        <v>4.99999</v>
      </c>
      <c r="CV89">
        <v>9278.97333333333</v>
      </c>
      <c r="CW89">
        <v>7634.05</v>
      </c>
      <c r="CX89">
        <v>40.375</v>
      </c>
      <c r="CY89">
        <v>42.625</v>
      </c>
      <c r="CZ89">
        <v>41.625</v>
      </c>
      <c r="DA89">
        <v>42.5</v>
      </c>
      <c r="DB89">
        <v>43.562</v>
      </c>
      <c r="DC89">
        <v>838.593333333333</v>
      </c>
      <c r="DD89">
        <v>39.5133333333333</v>
      </c>
      <c r="DE89">
        <v>0</v>
      </c>
      <c r="DF89">
        <v>1620340323.1</v>
      </c>
      <c r="DG89">
        <v>0</v>
      </c>
      <c r="DH89">
        <v>1047.42846153846</v>
      </c>
      <c r="DI89">
        <v>-25.7449572507401</v>
      </c>
      <c r="DJ89">
        <v>-212.511794923715</v>
      </c>
      <c r="DK89">
        <v>9301.68653846154</v>
      </c>
      <c r="DL89">
        <v>15</v>
      </c>
      <c r="DM89">
        <v>1620339131</v>
      </c>
      <c r="DN89" t="s">
        <v>299</v>
      </c>
      <c r="DO89">
        <v>1620339116.5</v>
      </c>
      <c r="DP89">
        <v>1620339131</v>
      </c>
      <c r="DQ89">
        <v>60</v>
      </c>
      <c r="DR89">
        <v>0.345</v>
      </c>
      <c r="DS89">
        <v>-0.025</v>
      </c>
      <c r="DT89">
        <v>2.935</v>
      </c>
      <c r="DU89">
        <v>-0.026</v>
      </c>
      <c r="DV89">
        <v>420</v>
      </c>
      <c r="DW89">
        <v>1</v>
      </c>
      <c r="DX89">
        <v>0.12</v>
      </c>
      <c r="DY89">
        <v>0.02</v>
      </c>
      <c r="DZ89">
        <v>-16.86493</v>
      </c>
      <c r="EA89">
        <v>-1.01538911819884</v>
      </c>
      <c r="EB89">
        <v>0.100055699987557</v>
      </c>
      <c r="EC89">
        <v>0</v>
      </c>
      <c r="ED89">
        <v>1048.70117647059</v>
      </c>
      <c r="EE89">
        <v>-25.5788056831509</v>
      </c>
      <c r="EF89">
        <v>2.5120834623474</v>
      </c>
      <c r="EG89">
        <v>0</v>
      </c>
      <c r="EH89">
        <v>4.83476375</v>
      </c>
      <c r="EI89">
        <v>1.06654592870543</v>
      </c>
      <c r="EJ89">
        <v>0.102603780575754</v>
      </c>
      <c r="EK89">
        <v>0</v>
      </c>
      <c r="EL89">
        <v>0</v>
      </c>
      <c r="EM89">
        <v>3</v>
      </c>
      <c r="EN89" t="s">
        <v>319</v>
      </c>
      <c r="EO89">
        <v>100</v>
      </c>
      <c r="EP89">
        <v>100</v>
      </c>
      <c r="EQ89">
        <v>2.935</v>
      </c>
      <c r="ER89">
        <v>-0.0261</v>
      </c>
      <c r="ES89">
        <v>2.93495238095244</v>
      </c>
      <c r="ET89">
        <v>0</v>
      </c>
      <c r="EU89">
        <v>0</v>
      </c>
      <c r="EV89">
        <v>0</v>
      </c>
      <c r="EW89">
        <v>-0.0261150999999999</v>
      </c>
      <c r="EX89">
        <v>0</v>
      </c>
      <c r="EY89">
        <v>0</v>
      </c>
      <c r="EZ89">
        <v>0</v>
      </c>
      <c r="FA89">
        <v>-1</v>
      </c>
      <c r="FB89">
        <v>-1</v>
      </c>
      <c r="FC89">
        <v>-1</v>
      </c>
      <c r="FD89">
        <v>-1</v>
      </c>
      <c r="FE89">
        <v>20.1</v>
      </c>
      <c r="FF89">
        <v>19.9</v>
      </c>
      <c r="FG89">
        <v>2</v>
      </c>
      <c r="FH89">
        <v>639.295</v>
      </c>
      <c r="FI89">
        <v>398.938</v>
      </c>
      <c r="FJ89">
        <v>45.9307</v>
      </c>
      <c r="FK89">
        <v>25.9659</v>
      </c>
      <c r="FL89">
        <v>30.0008</v>
      </c>
      <c r="FM89">
        <v>25.7133</v>
      </c>
      <c r="FN89">
        <v>25.6957</v>
      </c>
      <c r="FO89">
        <v>20.9236</v>
      </c>
      <c r="FP89">
        <v>0</v>
      </c>
      <c r="FQ89">
        <v>100</v>
      </c>
      <c r="FR89">
        <v>46.52</v>
      </c>
      <c r="FS89">
        <v>420</v>
      </c>
      <c r="FT89">
        <v>27.2179</v>
      </c>
      <c r="FU89">
        <v>101.376</v>
      </c>
      <c r="FV89">
        <v>102.197</v>
      </c>
    </row>
    <row r="90" spans="1:178">
      <c r="A90">
        <v>74</v>
      </c>
      <c r="B90">
        <v>1620340337.1</v>
      </c>
      <c r="C90">
        <v>1095.09999990463</v>
      </c>
      <c r="D90" t="s">
        <v>448</v>
      </c>
      <c r="E90" t="s">
        <v>449</v>
      </c>
      <c r="H90">
        <v>1620340336.1</v>
      </c>
      <c r="I90">
        <f>CE90*AG90*(CA90-CB90)/(100*BT90*(1000-AG90*CA90))</f>
        <v>0</v>
      </c>
      <c r="J90">
        <f>CE90*AG90*(BZ90-BY90*(1000-AG90*CB90)/(1000-AG90*CA90))/(100*BT90)</f>
        <v>0</v>
      </c>
      <c r="K90">
        <f>BY90 - IF(AG90&gt;1, J90*BT90*100.0/(AI90*CM90), 0)</f>
        <v>0</v>
      </c>
      <c r="L90">
        <f>((R90-I90/2)*K90-J90)/(R90+I90/2)</f>
        <v>0</v>
      </c>
      <c r="M90">
        <f>L90*(CF90+CG90)/1000.0</f>
        <v>0</v>
      </c>
      <c r="N90">
        <f>(BY90 - IF(AG90&gt;1, J90*BT90*100.0/(AI90*CM90), 0))*(CF90+CG90)/1000.0</f>
        <v>0</v>
      </c>
      <c r="O90">
        <f>2.0/((1/Q90-1/P90)+SIGN(Q90)*SQRT((1/Q90-1/P90)*(1/Q90-1/P90) + 4*BU90/((BU90+1)*(BU90+1))*(2*1/Q90*1/P90-1/P90*1/P90)))</f>
        <v>0</v>
      </c>
      <c r="P90">
        <f>IF(LEFT(BV90,1)&lt;&gt;"0",IF(LEFT(BV90,1)="1",3.0,BW90),$D$5+$E$5*(CM90*CF90/($K$5*1000))+$F$5*(CM90*CF90/($K$5*1000))*MAX(MIN(BT90,$J$5),$I$5)*MAX(MIN(BT90,$J$5),$I$5)+$G$5*MAX(MIN(BT90,$J$5),$I$5)*(CM90*CF90/($K$5*1000))+$H$5*(CM90*CF90/($K$5*1000))*(CM90*CF90/($K$5*1000)))</f>
        <v>0</v>
      </c>
      <c r="Q90">
        <f>I90*(1000-(1000*0.61365*exp(17.502*U90/(240.97+U90))/(CF90+CG90)+CA90)/2)/(1000*0.61365*exp(17.502*U90/(240.97+U90))/(CF90+CG90)-CA90)</f>
        <v>0</v>
      </c>
      <c r="R90">
        <f>1/((BU90+1)/(O90/1.6)+1/(P90/1.37)) + BU90/((BU90+1)/(O90/1.6) + BU90/(P90/1.37))</f>
        <v>0</v>
      </c>
      <c r="S90">
        <f>(BQ90*BS90)</f>
        <v>0</v>
      </c>
      <c r="T90">
        <f>(CH90+(S90+2*0.95*5.67E-8*(((CH90+$B$7)+273)^4-(CH90+273)^4)-44100*I90)/(1.84*29.3*P90+8*0.95*5.67E-8*(CH90+273)^3))</f>
        <v>0</v>
      </c>
      <c r="U90">
        <f>($C$7*CI90+$D$7*CJ90+$E$7*T90)</f>
        <v>0</v>
      </c>
      <c r="V90">
        <f>0.61365*exp(17.502*U90/(240.97+U90))</f>
        <v>0</v>
      </c>
      <c r="W90">
        <f>(X90/Y90*100)</f>
        <v>0</v>
      </c>
      <c r="X90">
        <f>CA90*(CF90+CG90)/1000</f>
        <v>0</v>
      </c>
      <c r="Y90">
        <f>0.61365*exp(17.502*CH90/(240.97+CH90))</f>
        <v>0</v>
      </c>
      <c r="Z90">
        <f>(V90-CA90*(CF90+CG90)/1000)</f>
        <v>0</v>
      </c>
      <c r="AA90">
        <f>(-I90*44100)</f>
        <v>0</v>
      </c>
      <c r="AB90">
        <f>2*29.3*P90*0.92*(CH90-U90)</f>
        <v>0</v>
      </c>
      <c r="AC90">
        <f>2*0.95*5.67E-8*(((CH90+$B$7)+273)^4-(U90+273)^4)</f>
        <v>0</v>
      </c>
      <c r="AD90">
        <f>S90+AC90+AA90+AB90</f>
        <v>0</v>
      </c>
      <c r="AE90">
        <v>0</v>
      </c>
      <c r="AF90">
        <v>0</v>
      </c>
      <c r="AG90">
        <f>IF(AE90*$H$13&gt;=AI90,1.0,(AI90/(AI90-AE90*$H$13)))</f>
        <v>0</v>
      </c>
      <c r="AH90">
        <f>(AG90-1)*100</f>
        <v>0</v>
      </c>
      <c r="AI90">
        <f>MAX(0,($B$13+$C$13*CM90)/(1+$D$13*CM90)*CF90/(CH90+273)*$E$13)</f>
        <v>0</v>
      </c>
      <c r="AJ90" t="s">
        <v>297</v>
      </c>
      <c r="AK90">
        <v>0</v>
      </c>
      <c r="AL90">
        <v>0</v>
      </c>
      <c r="AM90">
        <f>AL90-AK90</f>
        <v>0</v>
      </c>
      <c r="AN90">
        <f>AM90/AL90</f>
        <v>0</v>
      </c>
      <c r="AO90">
        <v>0</v>
      </c>
      <c r="AP90" t="s">
        <v>297</v>
      </c>
      <c r="AQ90">
        <v>0</v>
      </c>
      <c r="AR90">
        <v>0</v>
      </c>
      <c r="AS90">
        <f>1-AQ90/AR90</f>
        <v>0</v>
      </c>
      <c r="AT90">
        <v>0.5</v>
      </c>
      <c r="AU90">
        <f>BQ90</f>
        <v>0</v>
      </c>
      <c r="AV90">
        <f>J90</f>
        <v>0</v>
      </c>
      <c r="AW90">
        <f>AS90*AT90*AU90</f>
        <v>0</v>
      </c>
      <c r="AX90">
        <f>BC90/AR90</f>
        <v>0</v>
      </c>
      <c r="AY90">
        <f>(AV90-AO90)/AU90</f>
        <v>0</v>
      </c>
      <c r="AZ90">
        <f>(AL90-AR90)/AR90</f>
        <v>0</v>
      </c>
      <c r="BA90" t="s">
        <v>297</v>
      </c>
      <c r="BB90">
        <v>0</v>
      </c>
      <c r="BC90">
        <f>AR90-BB90</f>
        <v>0</v>
      </c>
      <c r="BD90">
        <f>(AR90-AQ90)/(AR90-BB90)</f>
        <v>0</v>
      </c>
      <c r="BE90">
        <f>(AL90-AR90)/(AL90-BB90)</f>
        <v>0</v>
      </c>
      <c r="BF90">
        <f>(AR90-AQ90)/(AR90-AK90)</f>
        <v>0</v>
      </c>
      <c r="BG90">
        <f>(AL90-AR90)/(AL90-AK90)</f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f>$B$11*CN90+$C$11*CO90+$F$11*CP90*(1-CS90)</f>
        <v>0</v>
      </c>
      <c r="BQ90">
        <f>BP90*BR90</f>
        <v>0</v>
      </c>
      <c r="BR90">
        <f>($B$11*$D$9+$C$11*$D$9+$F$11*((DC90+CU90)/MAX(DC90+CU90+DD90, 0.1)*$I$9+DD90/MAX(DC90+CU90+DD90, 0.1)*$J$9))/($B$11+$C$11+$F$11)</f>
        <v>0</v>
      </c>
      <c r="BS90">
        <f>($B$11*$K$9+$C$11*$K$9+$F$11*((DC90+CU90)/MAX(DC90+CU90+DD90, 0.1)*$P$9+DD90/MAX(DC90+CU90+DD90, 0.1)*$Q$9))/($B$11+$C$11+$F$11)</f>
        <v>0</v>
      </c>
      <c r="BT90">
        <v>6</v>
      </c>
      <c r="BU90">
        <v>0.5</v>
      </c>
      <c r="BV90" t="s">
        <v>298</v>
      </c>
      <c r="BW90">
        <v>2</v>
      </c>
      <c r="BX90">
        <v>1620340336.1</v>
      </c>
      <c r="BY90">
        <v>402.706</v>
      </c>
      <c r="BZ90">
        <v>419.970666666667</v>
      </c>
      <c r="CA90">
        <v>31.1413666666667</v>
      </c>
      <c r="CB90">
        <v>25.8785</v>
      </c>
      <c r="CC90">
        <v>399.771333333333</v>
      </c>
      <c r="CD90">
        <v>31.1674666666667</v>
      </c>
      <c r="CE90">
        <v>600.063333333333</v>
      </c>
      <c r="CF90">
        <v>100.256</v>
      </c>
      <c r="CG90">
        <v>0.0999773666666667</v>
      </c>
      <c r="CH90">
        <v>36.7118</v>
      </c>
      <c r="CI90">
        <v>34.7693333333333</v>
      </c>
      <c r="CJ90">
        <v>999.9</v>
      </c>
      <c r="CK90">
        <v>0</v>
      </c>
      <c r="CL90">
        <v>0</v>
      </c>
      <c r="CM90">
        <v>9974.37666666667</v>
      </c>
      <c r="CN90">
        <v>0</v>
      </c>
      <c r="CO90">
        <v>0.221023</v>
      </c>
      <c r="CP90">
        <v>882.949</v>
      </c>
      <c r="CQ90">
        <v>0.955001333333333</v>
      </c>
      <c r="CR90">
        <v>0.0449983666666667</v>
      </c>
      <c r="CS90">
        <v>0</v>
      </c>
      <c r="CT90">
        <v>1038.11666666667</v>
      </c>
      <c r="CU90">
        <v>4.99999</v>
      </c>
      <c r="CV90">
        <v>9221.65666666667</v>
      </c>
      <c r="CW90">
        <v>7632.71333333333</v>
      </c>
      <c r="CX90">
        <v>40.437</v>
      </c>
      <c r="CY90">
        <v>42.6456666666667</v>
      </c>
      <c r="CZ90">
        <v>41.6456666666667</v>
      </c>
      <c r="DA90">
        <v>42.5413333333333</v>
      </c>
      <c r="DB90">
        <v>43.6663333333333</v>
      </c>
      <c r="DC90">
        <v>838.443333333333</v>
      </c>
      <c r="DD90">
        <v>39.51</v>
      </c>
      <c r="DE90">
        <v>0</v>
      </c>
      <c r="DF90">
        <v>1620340338.1</v>
      </c>
      <c r="DG90">
        <v>0</v>
      </c>
      <c r="DH90">
        <v>1040.876</v>
      </c>
      <c r="DI90">
        <v>-25.5646154317036</v>
      </c>
      <c r="DJ90">
        <v>-217.371538819023</v>
      </c>
      <c r="DK90">
        <v>9246.21</v>
      </c>
      <c r="DL90">
        <v>15</v>
      </c>
      <c r="DM90">
        <v>1620339131</v>
      </c>
      <c r="DN90" t="s">
        <v>299</v>
      </c>
      <c r="DO90">
        <v>1620339116.5</v>
      </c>
      <c r="DP90">
        <v>1620339131</v>
      </c>
      <c r="DQ90">
        <v>60</v>
      </c>
      <c r="DR90">
        <v>0.345</v>
      </c>
      <c r="DS90">
        <v>-0.025</v>
      </c>
      <c r="DT90">
        <v>2.935</v>
      </c>
      <c r="DU90">
        <v>-0.026</v>
      </c>
      <c r="DV90">
        <v>420</v>
      </c>
      <c r="DW90">
        <v>1</v>
      </c>
      <c r="DX90">
        <v>0.12</v>
      </c>
      <c r="DY90">
        <v>0.02</v>
      </c>
      <c r="DZ90">
        <v>-17.0733325</v>
      </c>
      <c r="EA90">
        <v>-0.801787992495264</v>
      </c>
      <c r="EB90">
        <v>0.0814181011431117</v>
      </c>
      <c r="EC90">
        <v>0</v>
      </c>
      <c r="ED90">
        <v>1042.42771428571</v>
      </c>
      <c r="EE90">
        <v>-26.2203667920966</v>
      </c>
      <c r="EF90">
        <v>2.63385875064844</v>
      </c>
      <c r="EG90">
        <v>0</v>
      </c>
      <c r="EH90">
        <v>5.09949925</v>
      </c>
      <c r="EI90">
        <v>1.04616191369605</v>
      </c>
      <c r="EJ90">
        <v>0.100669743453222</v>
      </c>
      <c r="EK90">
        <v>0</v>
      </c>
      <c r="EL90">
        <v>0</v>
      </c>
      <c r="EM90">
        <v>3</v>
      </c>
      <c r="EN90" t="s">
        <v>319</v>
      </c>
      <c r="EO90">
        <v>100</v>
      </c>
      <c r="EP90">
        <v>100</v>
      </c>
      <c r="EQ90">
        <v>2.935</v>
      </c>
      <c r="ER90">
        <v>-0.0261</v>
      </c>
      <c r="ES90">
        <v>2.93495238095244</v>
      </c>
      <c r="ET90">
        <v>0</v>
      </c>
      <c r="EU90">
        <v>0</v>
      </c>
      <c r="EV90">
        <v>0</v>
      </c>
      <c r="EW90">
        <v>-0.0261150999999999</v>
      </c>
      <c r="EX90">
        <v>0</v>
      </c>
      <c r="EY90">
        <v>0</v>
      </c>
      <c r="EZ90">
        <v>0</v>
      </c>
      <c r="FA90">
        <v>-1</v>
      </c>
      <c r="FB90">
        <v>-1</v>
      </c>
      <c r="FC90">
        <v>-1</v>
      </c>
      <c r="FD90">
        <v>-1</v>
      </c>
      <c r="FE90">
        <v>20.3</v>
      </c>
      <c r="FF90">
        <v>20.1</v>
      </c>
      <c r="FG90">
        <v>2</v>
      </c>
      <c r="FH90">
        <v>639.74</v>
      </c>
      <c r="FI90">
        <v>398.866</v>
      </c>
      <c r="FJ90">
        <v>46.2265</v>
      </c>
      <c r="FK90">
        <v>26.0036</v>
      </c>
      <c r="FL90">
        <v>30.0009</v>
      </c>
      <c r="FM90">
        <v>25.7401</v>
      </c>
      <c r="FN90">
        <v>25.72</v>
      </c>
      <c r="FO90">
        <v>20.9273</v>
      </c>
      <c r="FP90">
        <v>0</v>
      </c>
      <c r="FQ90">
        <v>100</v>
      </c>
      <c r="FR90">
        <v>47.06</v>
      </c>
      <c r="FS90">
        <v>420</v>
      </c>
      <c r="FT90">
        <v>27.2179</v>
      </c>
      <c r="FU90">
        <v>101.371</v>
      </c>
      <c r="FV90">
        <v>102.191</v>
      </c>
    </row>
    <row r="91" spans="1:178">
      <c r="A91">
        <v>75</v>
      </c>
      <c r="B91">
        <v>1620340352.1</v>
      </c>
      <c r="C91">
        <v>1110.09999990463</v>
      </c>
      <c r="D91" t="s">
        <v>450</v>
      </c>
      <c r="E91" t="s">
        <v>451</v>
      </c>
      <c r="H91">
        <v>1620340351.1</v>
      </c>
      <c r="I91">
        <f>CE91*AG91*(CA91-CB91)/(100*BT91*(1000-AG91*CA91))</f>
        <v>0</v>
      </c>
      <c r="J91">
        <f>CE91*AG91*(BZ91-BY91*(1000-AG91*CB91)/(1000-AG91*CA91))/(100*BT91)</f>
        <v>0</v>
      </c>
      <c r="K91">
        <f>BY91 - IF(AG91&gt;1, J91*BT91*100.0/(AI91*CM91), 0)</f>
        <v>0</v>
      </c>
      <c r="L91">
        <f>((R91-I91/2)*K91-J91)/(R91+I91/2)</f>
        <v>0</v>
      </c>
      <c r="M91">
        <f>L91*(CF91+CG91)/1000.0</f>
        <v>0</v>
      </c>
      <c r="N91">
        <f>(BY91 - IF(AG91&gt;1, J91*BT91*100.0/(AI91*CM91), 0))*(CF91+CG91)/1000.0</f>
        <v>0</v>
      </c>
      <c r="O91">
        <f>2.0/((1/Q91-1/P91)+SIGN(Q91)*SQRT((1/Q91-1/P91)*(1/Q91-1/P91) + 4*BU91/((BU91+1)*(BU91+1))*(2*1/Q91*1/P91-1/P91*1/P91)))</f>
        <v>0</v>
      </c>
      <c r="P91">
        <f>IF(LEFT(BV91,1)&lt;&gt;"0",IF(LEFT(BV91,1)="1",3.0,BW91),$D$5+$E$5*(CM91*CF91/($K$5*1000))+$F$5*(CM91*CF91/($K$5*1000))*MAX(MIN(BT91,$J$5),$I$5)*MAX(MIN(BT91,$J$5),$I$5)+$G$5*MAX(MIN(BT91,$J$5),$I$5)*(CM91*CF91/($K$5*1000))+$H$5*(CM91*CF91/($K$5*1000))*(CM91*CF91/($K$5*1000)))</f>
        <v>0</v>
      </c>
      <c r="Q91">
        <f>I91*(1000-(1000*0.61365*exp(17.502*U91/(240.97+U91))/(CF91+CG91)+CA91)/2)/(1000*0.61365*exp(17.502*U91/(240.97+U91))/(CF91+CG91)-CA91)</f>
        <v>0</v>
      </c>
      <c r="R91">
        <f>1/((BU91+1)/(O91/1.6)+1/(P91/1.37)) + BU91/((BU91+1)/(O91/1.6) + BU91/(P91/1.37))</f>
        <v>0</v>
      </c>
      <c r="S91">
        <f>(BQ91*BS91)</f>
        <v>0</v>
      </c>
      <c r="T91">
        <f>(CH91+(S91+2*0.95*5.67E-8*(((CH91+$B$7)+273)^4-(CH91+273)^4)-44100*I91)/(1.84*29.3*P91+8*0.95*5.67E-8*(CH91+273)^3))</f>
        <v>0</v>
      </c>
      <c r="U91">
        <f>($C$7*CI91+$D$7*CJ91+$E$7*T91)</f>
        <v>0</v>
      </c>
      <c r="V91">
        <f>0.61365*exp(17.502*U91/(240.97+U91))</f>
        <v>0</v>
      </c>
      <c r="W91">
        <f>(X91/Y91*100)</f>
        <v>0</v>
      </c>
      <c r="X91">
        <f>CA91*(CF91+CG91)/1000</f>
        <v>0</v>
      </c>
      <c r="Y91">
        <f>0.61365*exp(17.502*CH91/(240.97+CH91))</f>
        <v>0</v>
      </c>
      <c r="Z91">
        <f>(V91-CA91*(CF91+CG91)/1000)</f>
        <v>0</v>
      </c>
      <c r="AA91">
        <f>(-I91*44100)</f>
        <v>0</v>
      </c>
      <c r="AB91">
        <f>2*29.3*P91*0.92*(CH91-U91)</f>
        <v>0</v>
      </c>
      <c r="AC91">
        <f>2*0.95*5.67E-8*(((CH91+$B$7)+273)^4-(U91+273)^4)</f>
        <v>0</v>
      </c>
      <c r="AD91">
        <f>S91+AC91+AA91+AB91</f>
        <v>0</v>
      </c>
      <c r="AE91">
        <v>0</v>
      </c>
      <c r="AF91">
        <v>0</v>
      </c>
      <c r="AG91">
        <f>IF(AE91*$H$13&gt;=AI91,1.0,(AI91/(AI91-AE91*$H$13)))</f>
        <v>0</v>
      </c>
      <c r="AH91">
        <f>(AG91-1)*100</f>
        <v>0</v>
      </c>
      <c r="AI91">
        <f>MAX(0,($B$13+$C$13*CM91)/(1+$D$13*CM91)*CF91/(CH91+273)*$E$13)</f>
        <v>0</v>
      </c>
      <c r="AJ91" t="s">
        <v>297</v>
      </c>
      <c r="AK91">
        <v>0</v>
      </c>
      <c r="AL91">
        <v>0</v>
      </c>
      <c r="AM91">
        <f>AL91-AK91</f>
        <v>0</v>
      </c>
      <c r="AN91">
        <f>AM91/AL91</f>
        <v>0</v>
      </c>
      <c r="AO91">
        <v>0</v>
      </c>
      <c r="AP91" t="s">
        <v>297</v>
      </c>
      <c r="AQ91">
        <v>0</v>
      </c>
      <c r="AR91">
        <v>0</v>
      </c>
      <c r="AS91">
        <f>1-AQ91/AR91</f>
        <v>0</v>
      </c>
      <c r="AT91">
        <v>0.5</v>
      </c>
      <c r="AU91">
        <f>BQ91</f>
        <v>0</v>
      </c>
      <c r="AV91">
        <f>J91</f>
        <v>0</v>
      </c>
      <c r="AW91">
        <f>AS91*AT91*AU91</f>
        <v>0</v>
      </c>
      <c r="AX91">
        <f>BC91/AR91</f>
        <v>0</v>
      </c>
      <c r="AY91">
        <f>(AV91-AO91)/AU91</f>
        <v>0</v>
      </c>
      <c r="AZ91">
        <f>(AL91-AR91)/AR91</f>
        <v>0</v>
      </c>
      <c r="BA91" t="s">
        <v>297</v>
      </c>
      <c r="BB91">
        <v>0</v>
      </c>
      <c r="BC91">
        <f>AR91-BB91</f>
        <v>0</v>
      </c>
      <c r="BD91">
        <f>(AR91-AQ91)/(AR91-BB91)</f>
        <v>0</v>
      </c>
      <c r="BE91">
        <f>(AL91-AR91)/(AL91-BB91)</f>
        <v>0</v>
      </c>
      <c r="BF91">
        <f>(AR91-AQ91)/(AR91-AK91)</f>
        <v>0</v>
      </c>
      <c r="BG91">
        <f>(AL91-AR91)/(AL91-AK91)</f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f>$B$11*CN91+$C$11*CO91+$F$11*CP91*(1-CS91)</f>
        <v>0</v>
      </c>
      <c r="BQ91">
        <f>BP91*BR91</f>
        <v>0</v>
      </c>
      <c r="BR91">
        <f>($B$11*$D$9+$C$11*$D$9+$F$11*((DC91+CU91)/MAX(DC91+CU91+DD91, 0.1)*$I$9+DD91/MAX(DC91+CU91+DD91, 0.1)*$J$9))/($B$11+$C$11+$F$11)</f>
        <v>0</v>
      </c>
      <c r="BS91">
        <f>($B$11*$K$9+$C$11*$K$9+$F$11*((DC91+CU91)/MAX(DC91+CU91+DD91, 0.1)*$P$9+DD91/MAX(DC91+CU91+DD91, 0.1)*$Q$9))/($B$11+$C$11+$F$11)</f>
        <v>0</v>
      </c>
      <c r="BT91">
        <v>6</v>
      </c>
      <c r="BU91">
        <v>0.5</v>
      </c>
      <c r="BV91" t="s">
        <v>298</v>
      </c>
      <c r="BW91">
        <v>2</v>
      </c>
      <c r="BX91">
        <v>1620340351.1</v>
      </c>
      <c r="BY91">
        <v>402.559</v>
      </c>
      <c r="BZ91">
        <v>420.009333333333</v>
      </c>
      <c r="CA91">
        <v>31.4035</v>
      </c>
      <c r="CB91">
        <v>25.8954333333333</v>
      </c>
      <c r="CC91">
        <v>399.624</v>
      </c>
      <c r="CD91">
        <v>31.4296</v>
      </c>
      <c r="CE91">
        <v>599.998</v>
      </c>
      <c r="CF91">
        <v>100.256</v>
      </c>
      <c r="CG91">
        <v>0.0998555666666667</v>
      </c>
      <c r="CH91">
        <v>36.9988333333333</v>
      </c>
      <c r="CI91">
        <v>35.0285333333333</v>
      </c>
      <c r="CJ91">
        <v>999.9</v>
      </c>
      <c r="CK91">
        <v>0</v>
      </c>
      <c r="CL91">
        <v>0</v>
      </c>
      <c r="CM91">
        <v>10020.6333333333</v>
      </c>
      <c r="CN91">
        <v>0</v>
      </c>
      <c r="CO91">
        <v>0.221023</v>
      </c>
      <c r="CP91">
        <v>882.948333333333</v>
      </c>
      <c r="CQ91">
        <v>0.955001333333333</v>
      </c>
      <c r="CR91">
        <v>0.0449983666666667</v>
      </c>
      <c r="CS91">
        <v>0</v>
      </c>
      <c r="CT91">
        <v>1031.73</v>
      </c>
      <c r="CU91">
        <v>4.99999</v>
      </c>
      <c r="CV91">
        <v>9165.41333333333</v>
      </c>
      <c r="CW91">
        <v>7632.70666666667</v>
      </c>
      <c r="CX91">
        <v>40.458</v>
      </c>
      <c r="CY91">
        <v>42.687</v>
      </c>
      <c r="CZ91">
        <v>41.687</v>
      </c>
      <c r="DA91">
        <v>42.562</v>
      </c>
      <c r="DB91">
        <v>43.75</v>
      </c>
      <c r="DC91">
        <v>838.443333333333</v>
      </c>
      <c r="DD91">
        <v>39.51</v>
      </c>
      <c r="DE91">
        <v>0</v>
      </c>
      <c r="DF91">
        <v>1620340353.1</v>
      </c>
      <c r="DG91">
        <v>0</v>
      </c>
      <c r="DH91">
        <v>1034.61038461538</v>
      </c>
      <c r="DI91">
        <v>-26.3299145373572</v>
      </c>
      <c r="DJ91">
        <v>-226.223931631211</v>
      </c>
      <c r="DK91">
        <v>9191.31269230769</v>
      </c>
      <c r="DL91">
        <v>15</v>
      </c>
      <c r="DM91">
        <v>1620339131</v>
      </c>
      <c r="DN91" t="s">
        <v>299</v>
      </c>
      <c r="DO91">
        <v>1620339116.5</v>
      </c>
      <c r="DP91">
        <v>1620339131</v>
      </c>
      <c r="DQ91">
        <v>60</v>
      </c>
      <c r="DR91">
        <v>0.345</v>
      </c>
      <c r="DS91">
        <v>-0.025</v>
      </c>
      <c r="DT91">
        <v>2.935</v>
      </c>
      <c r="DU91">
        <v>-0.026</v>
      </c>
      <c r="DV91">
        <v>420</v>
      </c>
      <c r="DW91">
        <v>1</v>
      </c>
      <c r="DX91">
        <v>0.12</v>
      </c>
      <c r="DY91">
        <v>0.02</v>
      </c>
      <c r="DZ91">
        <v>-17.29425</v>
      </c>
      <c r="EA91">
        <v>-0.723676547842384</v>
      </c>
      <c r="EB91">
        <v>0.0854750197426126</v>
      </c>
      <c r="EC91">
        <v>0</v>
      </c>
      <c r="ED91">
        <v>1035.75878787879</v>
      </c>
      <c r="EE91">
        <v>-25.7906282803108</v>
      </c>
      <c r="EF91">
        <v>2.47044439331452</v>
      </c>
      <c r="EG91">
        <v>0</v>
      </c>
      <c r="EH91">
        <v>5.34862775</v>
      </c>
      <c r="EI91">
        <v>0.967437410881789</v>
      </c>
      <c r="EJ91">
        <v>0.0930716672110127</v>
      </c>
      <c r="EK91">
        <v>0</v>
      </c>
      <c r="EL91">
        <v>0</v>
      </c>
      <c r="EM91">
        <v>3</v>
      </c>
      <c r="EN91" t="s">
        <v>319</v>
      </c>
      <c r="EO91">
        <v>100</v>
      </c>
      <c r="EP91">
        <v>100</v>
      </c>
      <c r="EQ91">
        <v>2.935</v>
      </c>
      <c r="ER91">
        <v>-0.0261</v>
      </c>
      <c r="ES91">
        <v>2.93495238095244</v>
      </c>
      <c r="ET91">
        <v>0</v>
      </c>
      <c r="EU91">
        <v>0</v>
      </c>
      <c r="EV91">
        <v>0</v>
      </c>
      <c r="EW91">
        <v>-0.0261150999999999</v>
      </c>
      <c r="EX91">
        <v>0</v>
      </c>
      <c r="EY91">
        <v>0</v>
      </c>
      <c r="EZ91">
        <v>0</v>
      </c>
      <c r="FA91">
        <v>-1</v>
      </c>
      <c r="FB91">
        <v>-1</v>
      </c>
      <c r="FC91">
        <v>-1</v>
      </c>
      <c r="FD91">
        <v>-1</v>
      </c>
      <c r="FE91">
        <v>20.6</v>
      </c>
      <c r="FF91">
        <v>20.4</v>
      </c>
      <c r="FG91">
        <v>2</v>
      </c>
      <c r="FH91">
        <v>640.023</v>
      </c>
      <c r="FI91">
        <v>398.916</v>
      </c>
      <c r="FJ91">
        <v>46.5015</v>
      </c>
      <c r="FK91">
        <v>26.0415</v>
      </c>
      <c r="FL91">
        <v>30.0008</v>
      </c>
      <c r="FM91">
        <v>25.7675</v>
      </c>
      <c r="FN91">
        <v>25.7438</v>
      </c>
      <c r="FO91">
        <v>20.9293</v>
      </c>
      <c r="FP91">
        <v>0</v>
      </c>
      <c r="FQ91">
        <v>100</v>
      </c>
      <c r="FR91">
        <v>47.53</v>
      </c>
      <c r="FS91">
        <v>420</v>
      </c>
      <c r="FT91">
        <v>31.4003</v>
      </c>
      <c r="FU91">
        <v>101.365</v>
      </c>
      <c r="FV91">
        <v>102.188</v>
      </c>
    </row>
    <row r="92" spans="1:178">
      <c r="A92">
        <v>76</v>
      </c>
      <c r="B92">
        <v>1620340367.1</v>
      </c>
      <c r="C92">
        <v>1125.09999990463</v>
      </c>
      <c r="D92" t="s">
        <v>452</v>
      </c>
      <c r="E92" t="s">
        <v>453</v>
      </c>
      <c r="H92">
        <v>1620340366.1</v>
      </c>
      <c r="I92">
        <f>CE92*AG92*(CA92-CB92)/(100*BT92*(1000-AG92*CA92))</f>
        <v>0</v>
      </c>
      <c r="J92">
        <f>CE92*AG92*(BZ92-BY92*(1000-AG92*CB92)/(1000-AG92*CA92))/(100*BT92)</f>
        <v>0</v>
      </c>
      <c r="K92">
        <f>BY92 - IF(AG92&gt;1, J92*BT92*100.0/(AI92*CM92), 0)</f>
        <v>0</v>
      </c>
      <c r="L92">
        <f>((R92-I92/2)*K92-J92)/(R92+I92/2)</f>
        <v>0</v>
      </c>
      <c r="M92">
        <f>L92*(CF92+CG92)/1000.0</f>
        <v>0</v>
      </c>
      <c r="N92">
        <f>(BY92 - IF(AG92&gt;1, J92*BT92*100.0/(AI92*CM92), 0))*(CF92+CG92)/1000.0</f>
        <v>0</v>
      </c>
      <c r="O92">
        <f>2.0/((1/Q92-1/P92)+SIGN(Q92)*SQRT((1/Q92-1/P92)*(1/Q92-1/P92) + 4*BU92/((BU92+1)*(BU92+1))*(2*1/Q92*1/P92-1/P92*1/P92)))</f>
        <v>0</v>
      </c>
      <c r="P92">
        <f>IF(LEFT(BV92,1)&lt;&gt;"0",IF(LEFT(BV92,1)="1",3.0,BW92),$D$5+$E$5*(CM92*CF92/($K$5*1000))+$F$5*(CM92*CF92/($K$5*1000))*MAX(MIN(BT92,$J$5),$I$5)*MAX(MIN(BT92,$J$5),$I$5)+$G$5*MAX(MIN(BT92,$J$5),$I$5)*(CM92*CF92/($K$5*1000))+$H$5*(CM92*CF92/($K$5*1000))*(CM92*CF92/($K$5*1000)))</f>
        <v>0</v>
      </c>
      <c r="Q92">
        <f>I92*(1000-(1000*0.61365*exp(17.502*U92/(240.97+U92))/(CF92+CG92)+CA92)/2)/(1000*0.61365*exp(17.502*U92/(240.97+U92))/(CF92+CG92)-CA92)</f>
        <v>0</v>
      </c>
      <c r="R92">
        <f>1/((BU92+1)/(O92/1.6)+1/(P92/1.37)) + BU92/((BU92+1)/(O92/1.6) + BU92/(P92/1.37))</f>
        <v>0</v>
      </c>
      <c r="S92">
        <f>(BQ92*BS92)</f>
        <v>0</v>
      </c>
      <c r="T92">
        <f>(CH92+(S92+2*0.95*5.67E-8*(((CH92+$B$7)+273)^4-(CH92+273)^4)-44100*I92)/(1.84*29.3*P92+8*0.95*5.67E-8*(CH92+273)^3))</f>
        <v>0</v>
      </c>
      <c r="U92">
        <f>($C$7*CI92+$D$7*CJ92+$E$7*T92)</f>
        <v>0</v>
      </c>
      <c r="V92">
        <f>0.61365*exp(17.502*U92/(240.97+U92))</f>
        <v>0</v>
      </c>
      <c r="W92">
        <f>(X92/Y92*100)</f>
        <v>0</v>
      </c>
      <c r="X92">
        <f>CA92*(CF92+CG92)/1000</f>
        <v>0</v>
      </c>
      <c r="Y92">
        <f>0.61365*exp(17.502*CH92/(240.97+CH92))</f>
        <v>0</v>
      </c>
      <c r="Z92">
        <f>(V92-CA92*(CF92+CG92)/1000)</f>
        <v>0</v>
      </c>
      <c r="AA92">
        <f>(-I92*44100)</f>
        <v>0</v>
      </c>
      <c r="AB92">
        <f>2*29.3*P92*0.92*(CH92-U92)</f>
        <v>0</v>
      </c>
      <c r="AC92">
        <f>2*0.95*5.67E-8*(((CH92+$B$7)+273)^4-(U92+273)^4)</f>
        <v>0</v>
      </c>
      <c r="AD92">
        <f>S92+AC92+AA92+AB92</f>
        <v>0</v>
      </c>
      <c r="AE92">
        <v>0</v>
      </c>
      <c r="AF92">
        <v>0</v>
      </c>
      <c r="AG92">
        <f>IF(AE92*$H$13&gt;=AI92,1.0,(AI92/(AI92-AE92*$H$13)))</f>
        <v>0</v>
      </c>
      <c r="AH92">
        <f>(AG92-1)*100</f>
        <v>0</v>
      </c>
      <c r="AI92">
        <f>MAX(0,($B$13+$C$13*CM92)/(1+$D$13*CM92)*CF92/(CH92+273)*$E$13)</f>
        <v>0</v>
      </c>
      <c r="AJ92" t="s">
        <v>297</v>
      </c>
      <c r="AK92">
        <v>0</v>
      </c>
      <c r="AL92">
        <v>0</v>
      </c>
      <c r="AM92">
        <f>AL92-AK92</f>
        <v>0</v>
      </c>
      <c r="AN92">
        <f>AM92/AL92</f>
        <v>0</v>
      </c>
      <c r="AO92">
        <v>0</v>
      </c>
      <c r="AP92" t="s">
        <v>297</v>
      </c>
      <c r="AQ92">
        <v>0</v>
      </c>
      <c r="AR92">
        <v>0</v>
      </c>
      <c r="AS92">
        <f>1-AQ92/AR92</f>
        <v>0</v>
      </c>
      <c r="AT92">
        <v>0.5</v>
      </c>
      <c r="AU92">
        <f>BQ92</f>
        <v>0</v>
      </c>
      <c r="AV92">
        <f>J92</f>
        <v>0</v>
      </c>
      <c r="AW92">
        <f>AS92*AT92*AU92</f>
        <v>0</v>
      </c>
      <c r="AX92">
        <f>BC92/AR92</f>
        <v>0</v>
      </c>
      <c r="AY92">
        <f>(AV92-AO92)/AU92</f>
        <v>0</v>
      </c>
      <c r="AZ92">
        <f>(AL92-AR92)/AR92</f>
        <v>0</v>
      </c>
      <c r="BA92" t="s">
        <v>297</v>
      </c>
      <c r="BB92">
        <v>0</v>
      </c>
      <c r="BC92">
        <f>AR92-BB92</f>
        <v>0</v>
      </c>
      <c r="BD92">
        <f>(AR92-AQ92)/(AR92-BB92)</f>
        <v>0</v>
      </c>
      <c r="BE92">
        <f>(AL92-AR92)/(AL92-BB92)</f>
        <v>0</v>
      </c>
      <c r="BF92">
        <f>(AR92-AQ92)/(AR92-AK92)</f>
        <v>0</v>
      </c>
      <c r="BG92">
        <f>(AL92-AR92)/(AL92-AK92)</f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f>$B$11*CN92+$C$11*CO92+$F$11*CP92*(1-CS92)</f>
        <v>0</v>
      </c>
      <c r="BQ92">
        <f>BP92*BR92</f>
        <v>0</v>
      </c>
      <c r="BR92">
        <f>($B$11*$D$9+$C$11*$D$9+$F$11*((DC92+CU92)/MAX(DC92+CU92+DD92, 0.1)*$I$9+DD92/MAX(DC92+CU92+DD92, 0.1)*$J$9))/($B$11+$C$11+$F$11)</f>
        <v>0</v>
      </c>
      <c r="BS92">
        <f>($B$11*$K$9+$C$11*$K$9+$F$11*((DC92+CU92)/MAX(DC92+CU92+DD92, 0.1)*$P$9+DD92/MAX(DC92+CU92+DD92, 0.1)*$Q$9))/($B$11+$C$11+$F$11)</f>
        <v>0</v>
      </c>
      <c r="BT92">
        <v>6</v>
      </c>
      <c r="BU92">
        <v>0.5</v>
      </c>
      <c r="BV92" t="s">
        <v>298</v>
      </c>
      <c r="BW92">
        <v>2</v>
      </c>
      <c r="BX92">
        <v>1620340366.1</v>
      </c>
      <c r="BY92">
        <v>402.413666666667</v>
      </c>
      <c r="BZ92">
        <v>420.018</v>
      </c>
      <c r="CA92">
        <v>31.6475</v>
      </c>
      <c r="CB92">
        <v>25.8903666666667</v>
      </c>
      <c r="CC92">
        <v>399.478666666667</v>
      </c>
      <c r="CD92">
        <v>31.6736</v>
      </c>
      <c r="CE92">
        <v>599.974666666667</v>
      </c>
      <c r="CF92">
        <v>100.258666666667</v>
      </c>
      <c r="CG92">
        <v>0.0995430333333333</v>
      </c>
      <c r="CH92">
        <v>37.2709</v>
      </c>
      <c r="CI92">
        <v>35.2661666666667</v>
      </c>
      <c r="CJ92">
        <v>999.9</v>
      </c>
      <c r="CK92">
        <v>0</v>
      </c>
      <c r="CL92">
        <v>0</v>
      </c>
      <c r="CM92">
        <v>10008.56</v>
      </c>
      <c r="CN92">
        <v>0</v>
      </c>
      <c r="CO92">
        <v>0.221023</v>
      </c>
      <c r="CP92">
        <v>883.021</v>
      </c>
      <c r="CQ92">
        <v>0.954997</v>
      </c>
      <c r="CR92">
        <v>0.0450026</v>
      </c>
      <c r="CS92">
        <v>0</v>
      </c>
      <c r="CT92">
        <v>1025.04333333333</v>
      </c>
      <c r="CU92">
        <v>4.99999</v>
      </c>
      <c r="CV92">
        <v>9111.25333333333</v>
      </c>
      <c r="CW92">
        <v>7633.32666666667</v>
      </c>
      <c r="CX92">
        <v>40.562</v>
      </c>
      <c r="CY92">
        <v>42.687</v>
      </c>
      <c r="CZ92">
        <v>41.75</v>
      </c>
      <c r="DA92">
        <v>42.625</v>
      </c>
      <c r="DB92">
        <v>43.812</v>
      </c>
      <c r="DC92">
        <v>838.503333333333</v>
      </c>
      <c r="DD92">
        <v>39.5166666666667</v>
      </c>
      <c r="DE92">
        <v>0</v>
      </c>
      <c r="DF92">
        <v>1620340368.7</v>
      </c>
      <c r="DG92">
        <v>0</v>
      </c>
      <c r="DH92">
        <v>1027.83384615385</v>
      </c>
      <c r="DI92">
        <v>-25.3709401763585</v>
      </c>
      <c r="DJ92">
        <v>-221.125128471858</v>
      </c>
      <c r="DK92">
        <v>9133.40346153846</v>
      </c>
      <c r="DL92">
        <v>15</v>
      </c>
      <c r="DM92">
        <v>1620339131</v>
      </c>
      <c r="DN92" t="s">
        <v>299</v>
      </c>
      <c r="DO92">
        <v>1620339116.5</v>
      </c>
      <c r="DP92">
        <v>1620339131</v>
      </c>
      <c r="DQ92">
        <v>60</v>
      </c>
      <c r="DR92">
        <v>0.345</v>
      </c>
      <c r="DS92">
        <v>-0.025</v>
      </c>
      <c r="DT92">
        <v>2.935</v>
      </c>
      <c r="DU92">
        <v>-0.026</v>
      </c>
      <c r="DV92">
        <v>420</v>
      </c>
      <c r="DW92">
        <v>1</v>
      </c>
      <c r="DX92">
        <v>0.12</v>
      </c>
      <c r="DY92">
        <v>0.02</v>
      </c>
      <c r="DZ92">
        <v>-17.479865</v>
      </c>
      <c r="EA92">
        <v>-0.676059287054407</v>
      </c>
      <c r="EB92">
        <v>0.069401021426201</v>
      </c>
      <c r="EC92">
        <v>0</v>
      </c>
      <c r="ED92">
        <v>1029.50914285714</v>
      </c>
      <c r="EE92">
        <v>-25.7657142857138</v>
      </c>
      <c r="EF92">
        <v>2.60589811381639</v>
      </c>
      <c r="EG92">
        <v>0</v>
      </c>
      <c r="EH92">
        <v>5.59597475</v>
      </c>
      <c r="EI92">
        <v>1.00071681050655</v>
      </c>
      <c r="EJ92">
        <v>0.0962698724676495</v>
      </c>
      <c r="EK92">
        <v>0</v>
      </c>
      <c r="EL92">
        <v>0</v>
      </c>
      <c r="EM92">
        <v>3</v>
      </c>
      <c r="EN92" t="s">
        <v>319</v>
      </c>
      <c r="EO92">
        <v>100</v>
      </c>
      <c r="EP92">
        <v>100</v>
      </c>
      <c r="EQ92">
        <v>2.935</v>
      </c>
      <c r="ER92">
        <v>-0.0262</v>
      </c>
      <c r="ES92">
        <v>2.93495238095244</v>
      </c>
      <c r="ET92">
        <v>0</v>
      </c>
      <c r="EU92">
        <v>0</v>
      </c>
      <c r="EV92">
        <v>0</v>
      </c>
      <c r="EW92">
        <v>-0.0261150999999999</v>
      </c>
      <c r="EX92">
        <v>0</v>
      </c>
      <c r="EY92">
        <v>0</v>
      </c>
      <c r="EZ92">
        <v>0</v>
      </c>
      <c r="FA92">
        <v>-1</v>
      </c>
      <c r="FB92">
        <v>-1</v>
      </c>
      <c r="FC92">
        <v>-1</v>
      </c>
      <c r="FD92">
        <v>-1</v>
      </c>
      <c r="FE92">
        <v>20.8</v>
      </c>
      <c r="FF92">
        <v>20.6</v>
      </c>
      <c r="FG92">
        <v>2</v>
      </c>
      <c r="FH92">
        <v>640.173</v>
      </c>
      <c r="FI92">
        <v>398.699</v>
      </c>
      <c r="FJ92">
        <v>46.7604</v>
      </c>
      <c r="FK92">
        <v>26.0796</v>
      </c>
      <c r="FL92">
        <v>30.0008</v>
      </c>
      <c r="FM92">
        <v>25.7951</v>
      </c>
      <c r="FN92">
        <v>25.7674</v>
      </c>
      <c r="FO92">
        <v>20.93</v>
      </c>
      <c r="FP92">
        <v>0</v>
      </c>
      <c r="FQ92">
        <v>100</v>
      </c>
      <c r="FR92">
        <v>48.07</v>
      </c>
      <c r="FS92">
        <v>420</v>
      </c>
      <c r="FT92">
        <v>31.1167</v>
      </c>
      <c r="FU92">
        <v>101.357</v>
      </c>
      <c r="FV92">
        <v>102.188</v>
      </c>
    </row>
    <row r="93" spans="1:178">
      <c r="A93">
        <v>77</v>
      </c>
      <c r="B93">
        <v>1620340382.1</v>
      </c>
      <c r="C93">
        <v>1140.09999990463</v>
      </c>
      <c r="D93" t="s">
        <v>454</v>
      </c>
      <c r="E93" t="s">
        <v>455</v>
      </c>
      <c r="H93">
        <v>1620340381.1</v>
      </c>
      <c r="I93">
        <f>CE93*AG93*(CA93-CB93)/(100*BT93*(1000-AG93*CA93))</f>
        <v>0</v>
      </c>
      <c r="J93">
        <f>CE93*AG93*(BZ93-BY93*(1000-AG93*CB93)/(1000-AG93*CA93))/(100*BT93)</f>
        <v>0</v>
      </c>
      <c r="K93">
        <f>BY93 - IF(AG93&gt;1, J93*BT93*100.0/(AI93*CM93), 0)</f>
        <v>0</v>
      </c>
      <c r="L93">
        <f>((R93-I93/2)*K93-J93)/(R93+I93/2)</f>
        <v>0</v>
      </c>
      <c r="M93">
        <f>L93*(CF93+CG93)/1000.0</f>
        <v>0</v>
      </c>
      <c r="N93">
        <f>(BY93 - IF(AG93&gt;1, J93*BT93*100.0/(AI93*CM93), 0))*(CF93+CG93)/1000.0</f>
        <v>0</v>
      </c>
      <c r="O93">
        <f>2.0/((1/Q93-1/P93)+SIGN(Q93)*SQRT((1/Q93-1/P93)*(1/Q93-1/P93) + 4*BU93/((BU93+1)*(BU93+1))*(2*1/Q93*1/P93-1/P93*1/P93)))</f>
        <v>0</v>
      </c>
      <c r="P93">
        <f>IF(LEFT(BV93,1)&lt;&gt;"0",IF(LEFT(BV93,1)="1",3.0,BW93),$D$5+$E$5*(CM93*CF93/($K$5*1000))+$F$5*(CM93*CF93/($K$5*1000))*MAX(MIN(BT93,$J$5),$I$5)*MAX(MIN(BT93,$J$5),$I$5)+$G$5*MAX(MIN(BT93,$J$5),$I$5)*(CM93*CF93/($K$5*1000))+$H$5*(CM93*CF93/($K$5*1000))*(CM93*CF93/($K$5*1000)))</f>
        <v>0</v>
      </c>
      <c r="Q93">
        <f>I93*(1000-(1000*0.61365*exp(17.502*U93/(240.97+U93))/(CF93+CG93)+CA93)/2)/(1000*0.61365*exp(17.502*U93/(240.97+U93))/(CF93+CG93)-CA93)</f>
        <v>0</v>
      </c>
      <c r="R93">
        <f>1/((BU93+1)/(O93/1.6)+1/(P93/1.37)) + BU93/((BU93+1)/(O93/1.6) + BU93/(P93/1.37))</f>
        <v>0</v>
      </c>
      <c r="S93">
        <f>(BQ93*BS93)</f>
        <v>0</v>
      </c>
      <c r="T93">
        <f>(CH93+(S93+2*0.95*5.67E-8*(((CH93+$B$7)+273)^4-(CH93+273)^4)-44100*I93)/(1.84*29.3*P93+8*0.95*5.67E-8*(CH93+273)^3))</f>
        <v>0</v>
      </c>
      <c r="U93">
        <f>($C$7*CI93+$D$7*CJ93+$E$7*T93)</f>
        <v>0</v>
      </c>
      <c r="V93">
        <f>0.61365*exp(17.502*U93/(240.97+U93))</f>
        <v>0</v>
      </c>
      <c r="W93">
        <f>(X93/Y93*100)</f>
        <v>0</v>
      </c>
      <c r="X93">
        <f>CA93*(CF93+CG93)/1000</f>
        <v>0</v>
      </c>
      <c r="Y93">
        <f>0.61365*exp(17.502*CH93/(240.97+CH93))</f>
        <v>0</v>
      </c>
      <c r="Z93">
        <f>(V93-CA93*(CF93+CG93)/1000)</f>
        <v>0</v>
      </c>
      <c r="AA93">
        <f>(-I93*44100)</f>
        <v>0</v>
      </c>
      <c r="AB93">
        <f>2*29.3*P93*0.92*(CH93-U93)</f>
        <v>0</v>
      </c>
      <c r="AC93">
        <f>2*0.95*5.67E-8*(((CH93+$B$7)+273)^4-(U93+273)^4)</f>
        <v>0</v>
      </c>
      <c r="AD93">
        <f>S93+AC93+AA93+AB93</f>
        <v>0</v>
      </c>
      <c r="AE93">
        <v>0</v>
      </c>
      <c r="AF93">
        <v>0</v>
      </c>
      <c r="AG93">
        <f>IF(AE93*$H$13&gt;=AI93,1.0,(AI93/(AI93-AE93*$H$13)))</f>
        <v>0</v>
      </c>
      <c r="AH93">
        <f>(AG93-1)*100</f>
        <v>0</v>
      </c>
      <c r="AI93">
        <f>MAX(0,($B$13+$C$13*CM93)/(1+$D$13*CM93)*CF93/(CH93+273)*$E$13)</f>
        <v>0</v>
      </c>
      <c r="AJ93" t="s">
        <v>297</v>
      </c>
      <c r="AK93">
        <v>0</v>
      </c>
      <c r="AL93">
        <v>0</v>
      </c>
      <c r="AM93">
        <f>AL93-AK93</f>
        <v>0</v>
      </c>
      <c r="AN93">
        <f>AM93/AL93</f>
        <v>0</v>
      </c>
      <c r="AO93">
        <v>0</v>
      </c>
      <c r="AP93" t="s">
        <v>297</v>
      </c>
      <c r="AQ93">
        <v>0</v>
      </c>
      <c r="AR93">
        <v>0</v>
      </c>
      <c r="AS93">
        <f>1-AQ93/AR93</f>
        <v>0</v>
      </c>
      <c r="AT93">
        <v>0.5</v>
      </c>
      <c r="AU93">
        <f>BQ93</f>
        <v>0</v>
      </c>
      <c r="AV93">
        <f>J93</f>
        <v>0</v>
      </c>
      <c r="AW93">
        <f>AS93*AT93*AU93</f>
        <v>0</v>
      </c>
      <c r="AX93">
        <f>BC93/AR93</f>
        <v>0</v>
      </c>
      <c r="AY93">
        <f>(AV93-AO93)/AU93</f>
        <v>0</v>
      </c>
      <c r="AZ93">
        <f>(AL93-AR93)/AR93</f>
        <v>0</v>
      </c>
      <c r="BA93" t="s">
        <v>297</v>
      </c>
      <c r="BB93">
        <v>0</v>
      </c>
      <c r="BC93">
        <f>AR93-BB93</f>
        <v>0</v>
      </c>
      <c r="BD93">
        <f>(AR93-AQ93)/(AR93-BB93)</f>
        <v>0</v>
      </c>
      <c r="BE93">
        <f>(AL93-AR93)/(AL93-BB93)</f>
        <v>0</v>
      </c>
      <c r="BF93">
        <f>(AR93-AQ93)/(AR93-AK93)</f>
        <v>0</v>
      </c>
      <c r="BG93">
        <f>(AL93-AR93)/(AL93-AK93)</f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f>$B$11*CN93+$C$11*CO93+$F$11*CP93*(1-CS93)</f>
        <v>0</v>
      </c>
      <c r="BQ93">
        <f>BP93*BR93</f>
        <v>0</v>
      </c>
      <c r="BR93">
        <f>($B$11*$D$9+$C$11*$D$9+$F$11*((DC93+CU93)/MAX(DC93+CU93+DD93, 0.1)*$I$9+DD93/MAX(DC93+CU93+DD93, 0.1)*$J$9))/($B$11+$C$11+$F$11)</f>
        <v>0</v>
      </c>
      <c r="BS93">
        <f>($B$11*$K$9+$C$11*$K$9+$F$11*((DC93+CU93)/MAX(DC93+CU93+DD93, 0.1)*$P$9+DD93/MAX(DC93+CU93+DD93, 0.1)*$Q$9))/($B$11+$C$11+$F$11)</f>
        <v>0</v>
      </c>
      <c r="BT93">
        <v>6</v>
      </c>
      <c r="BU93">
        <v>0.5</v>
      </c>
      <c r="BV93" t="s">
        <v>298</v>
      </c>
      <c r="BW93">
        <v>2</v>
      </c>
      <c r="BX93">
        <v>1620340381.1</v>
      </c>
      <c r="BY93">
        <v>402.207666666667</v>
      </c>
      <c r="BZ93">
        <v>420.014</v>
      </c>
      <c r="CA93">
        <v>31.8842666666667</v>
      </c>
      <c r="CB93">
        <v>25.9024666666667</v>
      </c>
      <c r="CC93">
        <v>399.272666666667</v>
      </c>
      <c r="CD93">
        <v>31.9103666666667</v>
      </c>
      <c r="CE93">
        <v>600.007</v>
      </c>
      <c r="CF93">
        <v>100.262666666667</v>
      </c>
      <c r="CG93">
        <v>0.0999230666666667</v>
      </c>
      <c r="CH93">
        <v>37.5384333333333</v>
      </c>
      <c r="CI93">
        <v>35.4865333333333</v>
      </c>
      <c r="CJ93">
        <v>999.9</v>
      </c>
      <c r="CK93">
        <v>0</v>
      </c>
      <c r="CL93">
        <v>0</v>
      </c>
      <c r="CM93">
        <v>9986.66666666667</v>
      </c>
      <c r="CN93">
        <v>0</v>
      </c>
      <c r="CO93">
        <v>0.221023</v>
      </c>
      <c r="CP93">
        <v>882.856666666667</v>
      </c>
      <c r="CQ93">
        <v>0.954997</v>
      </c>
      <c r="CR93">
        <v>0.0450026</v>
      </c>
      <c r="CS93">
        <v>0</v>
      </c>
      <c r="CT93">
        <v>1018.88</v>
      </c>
      <c r="CU93">
        <v>4.99999</v>
      </c>
      <c r="CV93">
        <v>9054.76333333333</v>
      </c>
      <c r="CW93">
        <v>7631.89333333333</v>
      </c>
      <c r="CX93">
        <v>40.625</v>
      </c>
      <c r="CY93">
        <v>42.75</v>
      </c>
      <c r="CZ93">
        <v>41.812</v>
      </c>
      <c r="DA93">
        <v>42.687</v>
      </c>
      <c r="DB93">
        <v>43.875</v>
      </c>
      <c r="DC93">
        <v>838.353333333333</v>
      </c>
      <c r="DD93">
        <v>39.51</v>
      </c>
      <c r="DE93">
        <v>0</v>
      </c>
      <c r="DF93">
        <v>1620340383.1</v>
      </c>
      <c r="DG93">
        <v>0</v>
      </c>
      <c r="DH93">
        <v>1021.68961538462</v>
      </c>
      <c r="DI93">
        <v>-25.317264958902</v>
      </c>
      <c r="DJ93">
        <v>-220.025982957483</v>
      </c>
      <c r="DK93">
        <v>9080.65076923077</v>
      </c>
      <c r="DL93">
        <v>15</v>
      </c>
      <c r="DM93">
        <v>1620339131</v>
      </c>
      <c r="DN93" t="s">
        <v>299</v>
      </c>
      <c r="DO93">
        <v>1620339116.5</v>
      </c>
      <c r="DP93">
        <v>1620339131</v>
      </c>
      <c r="DQ93">
        <v>60</v>
      </c>
      <c r="DR93">
        <v>0.345</v>
      </c>
      <c r="DS93">
        <v>-0.025</v>
      </c>
      <c r="DT93">
        <v>2.935</v>
      </c>
      <c r="DU93">
        <v>-0.026</v>
      </c>
      <c r="DV93">
        <v>420</v>
      </c>
      <c r="DW93">
        <v>1</v>
      </c>
      <c r="DX93">
        <v>0.12</v>
      </c>
      <c r="DY93">
        <v>0.02</v>
      </c>
      <c r="DZ93">
        <v>-17.6544575</v>
      </c>
      <c r="EA93">
        <v>-0.543292682926808</v>
      </c>
      <c r="EB93">
        <v>0.0594988272468459</v>
      </c>
      <c r="EC93">
        <v>0</v>
      </c>
      <c r="ED93">
        <v>1023.11685714286</v>
      </c>
      <c r="EE93">
        <v>-25.6715586634842</v>
      </c>
      <c r="EF93">
        <v>2.58870046982053</v>
      </c>
      <c r="EG93">
        <v>0</v>
      </c>
      <c r="EH93">
        <v>5.83629875</v>
      </c>
      <c r="EI93">
        <v>0.912176397748594</v>
      </c>
      <c r="EJ93">
        <v>0.0877785097329494</v>
      </c>
      <c r="EK93">
        <v>0</v>
      </c>
      <c r="EL93">
        <v>0</v>
      </c>
      <c r="EM93">
        <v>3</v>
      </c>
      <c r="EN93" t="s">
        <v>319</v>
      </c>
      <c r="EO93">
        <v>100</v>
      </c>
      <c r="EP93">
        <v>100</v>
      </c>
      <c r="EQ93">
        <v>2.935</v>
      </c>
      <c r="ER93">
        <v>-0.0261</v>
      </c>
      <c r="ES93">
        <v>2.93495238095244</v>
      </c>
      <c r="ET93">
        <v>0</v>
      </c>
      <c r="EU93">
        <v>0</v>
      </c>
      <c r="EV93">
        <v>0</v>
      </c>
      <c r="EW93">
        <v>-0.0261150999999999</v>
      </c>
      <c r="EX93">
        <v>0</v>
      </c>
      <c r="EY93">
        <v>0</v>
      </c>
      <c r="EZ93">
        <v>0</v>
      </c>
      <c r="FA93">
        <v>-1</v>
      </c>
      <c r="FB93">
        <v>-1</v>
      </c>
      <c r="FC93">
        <v>-1</v>
      </c>
      <c r="FD93">
        <v>-1</v>
      </c>
      <c r="FE93">
        <v>21.1</v>
      </c>
      <c r="FF93">
        <v>20.9</v>
      </c>
      <c r="FG93">
        <v>2</v>
      </c>
      <c r="FH93">
        <v>640.459</v>
      </c>
      <c r="FI93">
        <v>398.706</v>
      </c>
      <c r="FJ93">
        <v>47.0031</v>
      </c>
      <c r="FK93">
        <v>26.1182</v>
      </c>
      <c r="FL93">
        <v>30.0008</v>
      </c>
      <c r="FM93">
        <v>25.8246</v>
      </c>
      <c r="FN93">
        <v>25.793</v>
      </c>
      <c r="FO93">
        <v>20.93</v>
      </c>
      <c r="FP93">
        <v>0</v>
      </c>
      <c r="FQ93">
        <v>100</v>
      </c>
      <c r="FR93">
        <v>48.54</v>
      </c>
      <c r="FS93">
        <v>420</v>
      </c>
      <c r="FT93">
        <v>30.5292</v>
      </c>
      <c r="FU93">
        <v>101.349</v>
      </c>
      <c r="FV93">
        <v>102.184</v>
      </c>
    </row>
    <row r="94" spans="1:178">
      <c r="A94">
        <v>78</v>
      </c>
      <c r="B94">
        <v>1620340397.1</v>
      </c>
      <c r="C94">
        <v>1155.09999990463</v>
      </c>
      <c r="D94" t="s">
        <v>456</v>
      </c>
      <c r="E94" t="s">
        <v>457</v>
      </c>
      <c r="H94">
        <v>1620340396.1</v>
      </c>
      <c r="I94">
        <f>CE94*AG94*(CA94-CB94)/(100*BT94*(1000-AG94*CA94))</f>
        <v>0</v>
      </c>
      <c r="J94">
        <f>CE94*AG94*(BZ94-BY94*(1000-AG94*CB94)/(1000-AG94*CA94))/(100*BT94)</f>
        <v>0</v>
      </c>
      <c r="K94">
        <f>BY94 - IF(AG94&gt;1, J94*BT94*100.0/(AI94*CM94), 0)</f>
        <v>0</v>
      </c>
      <c r="L94">
        <f>((R94-I94/2)*K94-J94)/(R94+I94/2)</f>
        <v>0</v>
      </c>
      <c r="M94">
        <f>L94*(CF94+CG94)/1000.0</f>
        <v>0</v>
      </c>
      <c r="N94">
        <f>(BY94 - IF(AG94&gt;1, J94*BT94*100.0/(AI94*CM94), 0))*(CF94+CG94)/1000.0</f>
        <v>0</v>
      </c>
      <c r="O94">
        <f>2.0/((1/Q94-1/P94)+SIGN(Q94)*SQRT((1/Q94-1/P94)*(1/Q94-1/P94) + 4*BU94/((BU94+1)*(BU94+1))*(2*1/Q94*1/P94-1/P94*1/P94)))</f>
        <v>0</v>
      </c>
      <c r="P94">
        <f>IF(LEFT(BV94,1)&lt;&gt;"0",IF(LEFT(BV94,1)="1",3.0,BW94),$D$5+$E$5*(CM94*CF94/($K$5*1000))+$F$5*(CM94*CF94/($K$5*1000))*MAX(MIN(BT94,$J$5),$I$5)*MAX(MIN(BT94,$J$5),$I$5)+$G$5*MAX(MIN(BT94,$J$5),$I$5)*(CM94*CF94/($K$5*1000))+$H$5*(CM94*CF94/($K$5*1000))*(CM94*CF94/($K$5*1000)))</f>
        <v>0</v>
      </c>
      <c r="Q94">
        <f>I94*(1000-(1000*0.61365*exp(17.502*U94/(240.97+U94))/(CF94+CG94)+CA94)/2)/(1000*0.61365*exp(17.502*U94/(240.97+U94))/(CF94+CG94)-CA94)</f>
        <v>0</v>
      </c>
      <c r="R94">
        <f>1/((BU94+1)/(O94/1.6)+1/(P94/1.37)) + BU94/((BU94+1)/(O94/1.6) + BU94/(P94/1.37))</f>
        <v>0</v>
      </c>
      <c r="S94">
        <f>(BQ94*BS94)</f>
        <v>0</v>
      </c>
      <c r="T94">
        <f>(CH94+(S94+2*0.95*5.67E-8*(((CH94+$B$7)+273)^4-(CH94+273)^4)-44100*I94)/(1.84*29.3*P94+8*0.95*5.67E-8*(CH94+273)^3))</f>
        <v>0</v>
      </c>
      <c r="U94">
        <f>($C$7*CI94+$D$7*CJ94+$E$7*T94)</f>
        <v>0</v>
      </c>
      <c r="V94">
        <f>0.61365*exp(17.502*U94/(240.97+U94))</f>
        <v>0</v>
      </c>
      <c r="W94">
        <f>(X94/Y94*100)</f>
        <v>0</v>
      </c>
      <c r="X94">
        <f>CA94*(CF94+CG94)/1000</f>
        <v>0</v>
      </c>
      <c r="Y94">
        <f>0.61365*exp(17.502*CH94/(240.97+CH94))</f>
        <v>0</v>
      </c>
      <c r="Z94">
        <f>(V94-CA94*(CF94+CG94)/1000)</f>
        <v>0</v>
      </c>
      <c r="AA94">
        <f>(-I94*44100)</f>
        <v>0</v>
      </c>
      <c r="AB94">
        <f>2*29.3*P94*0.92*(CH94-U94)</f>
        <v>0</v>
      </c>
      <c r="AC94">
        <f>2*0.95*5.67E-8*(((CH94+$B$7)+273)^4-(U94+273)^4)</f>
        <v>0</v>
      </c>
      <c r="AD94">
        <f>S94+AC94+AA94+AB94</f>
        <v>0</v>
      </c>
      <c r="AE94">
        <v>0</v>
      </c>
      <c r="AF94">
        <v>0</v>
      </c>
      <c r="AG94">
        <f>IF(AE94*$H$13&gt;=AI94,1.0,(AI94/(AI94-AE94*$H$13)))</f>
        <v>0</v>
      </c>
      <c r="AH94">
        <f>(AG94-1)*100</f>
        <v>0</v>
      </c>
      <c r="AI94">
        <f>MAX(0,($B$13+$C$13*CM94)/(1+$D$13*CM94)*CF94/(CH94+273)*$E$13)</f>
        <v>0</v>
      </c>
      <c r="AJ94" t="s">
        <v>297</v>
      </c>
      <c r="AK94">
        <v>0</v>
      </c>
      <c r="AL94">
        <v>0</v>
      </c>
      <c r="AM94">
        <f>AL94-AK94</f>
        <v>0</v>
      </c>
      <c r="AN94">
        <f>AM94/AL94</f>
        <v>0</v>
      </c>
      <c r="AO94">
        <v>0</v>
      </c>
      <c r="AP94" t="s">
        <v>297</v>
      </c>
      <c r="AQ94">
        <v>0</v>
      </c>
      <c r="AR94">
        <v>0</v>
      </c>
      <c r="AS94">
        <f>1-AQ94/AR94</f>
        <v>0</v>
      </c>
      <c r="AT94">
        <v>0.5</v>
      </c>
      <c r="AU94">
        <f>BQ94</f>
        <v>0</v>
      </c>
      <c r="AV94">
        <f>J94</f>
        <v>0</v>
      </c>
      <c r="AW94">
        <f>AS94*AT94*AU94</f>
        <v>0</v>
      </c>
      <c r="AX94">
        <f>BC94/AR94</f>
        <v>0</v>
      </c>
      <c r="AY94">
        <f>(AV94-AO94)/AU94</f>
        <v>0</v>
      </c>
      <c r="AZ94">
        <f>(AL94-AR94)/AR94</f>
        <v>0</v>
      </c>
      <c r="BA94" t="s">
        <v>297</v>
      </c>
      <c r="BB94">
        <v>0</v>
      </c>
      <c r="BC94">
        <f>AR94-BB94</f>
        <v>0</v>
      </c>
      <c r="BD94">
        <f>(AR94-AQ94)/(AR94-BB94)</f>
        <v>0</v>
      </c>
      <c r="BE94">
        <f>(AL94-AR94)/(AL94-BB94)</f>
        <v>0</v>
      </c>
      <c r="BF94">
        <f>(AR94-AQ94)/(AR94-AK94)</f>
        <v>0</v>
      </c>
      <c r="BG94">
        <f>(AL94-AR94)/(AL94-AK94)</f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f>$B$11*CN94+$C$11*CO94+$F$11*CP94*(1-CS94)</f>
        <v>0</v>
      </c>
      <c r="BQ94">
        <f>BP94*BR94</f>
        <v>0</v>
      </c>
      <c r="BR94">
        <f>($B$11*$D$9+$C$11*$D$9+$F$11*((DC94+CU94)/MAX(DC94+CU94+DD94, 0.1)*$I$9+DD94/MAX(DC94+CU94+DD94, 0.1)*$J$9))/($B$11+$C$11+$F$11)</f>
        <v>0</v>
      </c>
      <c r="BS94">
        <f>($B$11*$K$9+$C$11*$K$9+$F$11*((DC94+CU94)/MAX(DC94+CU94+DD94, 0.1)*$P$9+DD94/MAX(DC94+CU94+DD94, 0.1)*$Q$9))/($B$11+$C$11+$F$11)</f>
        <v>0</v>
      </c>
      <c r="BT94">
        <v>6</v>
      </c>
      <c r="BU94">
        <v>0.5</v>
      </c>
      <c r="BV94" t="s">
        <v>298</v>
      </c>
      <c r="BW94">
        <v>2</v>
      </c>
      <c r="BX94">
        <v>1620340396.1</v>
      </c>
      <c r="BY94">
        <v>402.060333333333</v>
      </c>
      <c r="BZ94">
        <v>419.952333333333</v>
      </c>
      <c r="CA94">
        <v>32.1064</v>
      </c>
      <c r="CB94">
        <v>25.8948666666667</v>
      </c>
      <c r="CC94">
        <v>399.125333333333</v>
      </c>
      <c r="CD94">
        <v>32.1325333333333</v>
      </c>
      <c r="CE94">
        <v>600.003333333333</v>
      </c>
      <c r="CF94">
        <v>100.262333333333</v>
      </c>
      <c r="CG94">
        <v>0.1000407</v>
      </c>
      <c r="CH94">
        <v>37.7918666666667</v>
      </c>
      <c r="CI94">
        <v>35.7164</v>
      </c>
      <c r="CJ94">
        <v>999.9</v>
      </c>
      <c r="CK94">
        <v>0</v>
      </c>
      <c r="CL94">
        <v>0</v>
      </c>
      <c r="CM94">
        <v>9991.66666666667</v>
      </c>
      <c r="CN94">
        <v>0</v>
      </c>
      <c r="CO94">
        <v>0.221023</v>
      </c>
      <c r="CP94">
        <v>882.923333333333</v>
      </c>
      <c r="CQ94">
        <v>0.955001333333333</v>
      </c>
      <c r="CR94">
        <v>0.0449983666666667</v>
      </c>
      <c r="CS94">
        <v>0</v>
      </c>
      <c r="CT94">
        <v>1012.87</v>
      </c>
      <c r="CU94">
        <v>4.99999</v>
      </c>
      <c r="CV94">
        <v>9004.2</v>
      </c>
      <c r="CW94">
        <v>7632.48666666667</v>
      </c>
      <c r="CX94">
        <v>40.625</v>
      </c>
      <c r="CY94">
        <v>42.7706666666667</v>
      </c>
      <c r="CZ94">
        <v>41.812</v>
      </c>
      <c r="DA94">
        <v>42.687</v>
      </c>
      <c r="DB94">
        <v>43.958</v>
      </c>
      <c r="DC94">
        <v>838.413333333333</v>
      </c>
      <c r="DD94">
        <v>39.51</v>
      </c>
      <c r="DE94">
        <v>0</v>
      </c>
      <c r="DF94">
        <v>1620340398.1</v>
      </c>
      <c r="DG94">
        <v>0</v>
      </c>
      <c r="DH94">
        <v>1015.4692</v>
      </c>
      <c r="DI94">
        <v>-24.1146154339325</v>
      </c>
      <c r="DJ94">
        <v>-202.805384874227</v>
      </c>
      <c r="DK94">
        <v>9027.2764</v>
      </c>
      <c r="DL94">
        <v>15</v>
      </c>
      <c r="DM94">
        <v>1620339131</v>
      </c>
      <c r="DN94" t="s">
        <v>299</v>
      </c>
      <c r="DO94">
        <v>1620339116.5</v>
      </c>
      <c r="DP94">
        <v>1620339131</v>
      </c>
      <c r="DQ94">
        <v>60</v>
      </c>
      <c r="DR94">
        <v>0.345</v>
      </c>
      <c r="DS94">
        <v>-0.025</v>
      </c>
      <c r="DT94">
        <v>2.935</v>
      </c>
      <c r="DU94">
        <v>-0.026</v>
      </c>
      <c r="DV94">
        <v>420</v>
      </c>
      <c r="DW94">
        <v>1</v>
      </c>
      <c r="DX94">
        <v>0.12</v>
      </c>
      <c r="DY94">
        <v>0.02</v>
      </c>
      <c r="DZ94">
        <v>-17.81549</v>
      </c>
      <c r="EA94">
        <v>-0.685118949343286</v>
      </c>
      <c r="EB94">
        <v>0.0735574428593054</v>
      </c>
      <c r="EC94">
        <v>0</v>
      </c>
      <c r="ED94">
        <v>1016.92828571429</v>
      </c>
      <c r="EE94">
        <v>-24.4909685528977</v>
      </c>
      <c r="EF94">
        <v>2.48099920621198</v>
      </c>
      <c r="EG94">
        <v>0</v>
      </c>
      <c r="EH94">
        <v>6.05985325</v>
      </c>
      <c r="EI94">
        <v>0.899619174484048</v>
      </c>
      <c r="EJ94">
        <v>0.0865704372285222</v>
      </c>
      <c r="EK94">
        <v>0</v>
      </c>
      <c r="EL94">
        <v>0</v>
      </c>
      <c r="EM94">
        <v>3</v>
      </c>
      <c r="EN94" t="s">
        <v>319</v>
      </c>
      <c r="EO94">
        <v>100</v>
      </c>
      <c r="EP94">
        <v>100</v>
      </c>
      <c r="EQ94">
        <v>2.935</v>
      </c>
      <c r="ER94">
        <v>-0.0261</v>
      </c>
      <c r="ES94">
        <v>2.93495238095244</v>
      </c>
      <c r="ET94">
        <v>0</v>
      </c>
      <c r="EU94">
        <v>0</v>
      </c>
      <c r="EV94">
        <v>0</v>
      </c>
      <c r="EW94">
        <v>-0.0261150999999999</v>
      </c>
      <c r="EX94">
        <v>0</v>
      </c>
      <c r="EY94">
        <v>0</v>
      </c>
      <c r="EZ94">
        <v>0</v>
      </c>
      <c r="FA94">
        <v>-1</v>
      </c>
      <c r="FB94">
        <v>-1</v>
      </c>
      <c r="FC94">
        <v>-1</v>
      </c>
      <c r="FD94">
        <v>-1</v>
      </c>
      <c r="FE94">
        <v>21.3</v>
      </c>
      <c r="FF94">
        <v>21.1</v>
      </c>
      <c r="FG94">
        <v>2</v>
      </c>
      <c r="FH94">
        <v>640.448</v>
      </c>
      <c r="FI94">
        <v>398.834</v>
      </c>
      <c r="FJ94">
        <v>47.2342</v>
      </c>
      <c r="FK94">
        <v>26.1565</v>
      </c>
      <c r="FL94">
        <v>30.0008</v>
      </c>
      <c r="FM94">
        <v>25.8531</v>
      </c>
      <c r="FN94">
        <v>25.8179</v>
      </c>
      <c r="FO94">
        <v>20.9327</v>
      </c>
      <c r="FP94">
        <v>0</v>
      </c>
      <c r="FQ94">
        <v>100</v>
      </c>
      <c r="FR94">
        <v>49.01</v>
      </c>
      <c r="FS94">
        <v>420</v>
      </c>
      <c r="FT94">
        <v>30.0051</v>
      </c>
      <c r="FU94">
        <v>101.34</v>
      </c>
      <c r="FV94">
        <v>102.178</v>
      </c>
    </row>
    <row r="95" spans="1:178">
      <c r="A95">
        <v>79</v>
      </c>
      <c r="B95">
        <v>1620340412.1</v>
      </c>
      <c r="C95">
        <v>1170.09999990463</v>
      </c>
      <c r="D95" t="s">
        <v>458</v>
      </c>
      <c r="E95" t="s">
        <v>459</v>
      </c>
      <c r="H95">
        <v>1620340411.1</v>
      </c>
      <c r="I95">
        <f>CE95*AG95*(CA95-CB95)/(100*BT95*(1000-AG95*CA95))</f>
        <v>0</v>
      </c>
      <c r="J95">
        <f>CE95*AG95*(BZ95-BY95*(1000-AG95*CB95)/(1000-AG95*CA95))/(100*BT95)</f>
        <v>0</v>
      </c>
      <c r="K95">
        <f>BY95 - IF(AG95&gt;1, J95*BT95*100.0/(AI95*CM95), 0)</f>
        <v>0</v>
      </c>
      <c r="L95">
        <f>((R95-I95/2)*K95-J95)/(R95+I95/2)</f>
        <v>0</v>
      </c>
      <c r="M95">
        <f>L95*(CF95+CG95)/1000.0</f>
        <v>0</v>
      </c>
      <c r="N95">
        <f>(BY95 - IF(AG95&gt;1, J95*BT95*100.0/(AI95*CM95), 0))*(CF95+CG95)/1000.0</f>
        <v>0</v>
      </c>
      <c r="O95">
        <f>2.0/((1/Q95-1/P95)+SIGN(Q95)*SQRT((1/Q95-1/P95)*(1/Q95-1/P95) + 4*BU95/((BU95+1)*(BU95+1))*(2*1/Q95*1/P95-1/P95*1/P95)))</f>
        <v>0</v>
      </c>
      <c r="P95">
        <f>IF(LEFT(BV95,1)&lt;&gt;"0",IF(LEFT(BV95,1)="1",3.0,BW95),$D$5+$E$5*(CM95*CF95/($K$5*1000))+$F$5*(CM95*CF95/($K$5*1000))*MAX(MIN(BT95,$J$5),$I$5)*MAX(MIN(BT95,$J$5),$I$5)+$G$5*MAX(MIN(BT95,$J$5),$I$5)*(CM95*CF95/($K$5*1000))+$H$5*(CM95*CF95/($K$5*1000))*(CM95*CF95/($K$5*1000)))</f>
        <v>0</v>
      </c>
      <c r="Q95">
        <f>I95*(1000-(1000*0.61365*exp(17.502*U95/(240.97+U95))/(CF95+CG95)+CA95)/2)/(1000*0.61365*exp(17.502*U95/(240.97+U95))/(CF95+CG95)-CA95)</f>
        <v>0</v>
      </c>
      <c r="R95">
        <f>1/((BU95+1)/(O95/1.6)+1/(P95/1.37)) + BU95/((BU95+1)/(O95/1.6) + BU95/(P95/1.37))</f>
        <v>0</v>
      </c>
      <c r="S95">
        <f>(BQ95*BS95)</f>
        <v>0</v>
      </c>
      <c r="T95">
        <f>(CH95+(S95+2*0.95*5.67E-8*(((CH95+$B$7)+273)^4-(CH95+273)^4)-44100*I95)/(1.84*29.3*P95+8*0.95*5.67E-8*(CH95+273)^3))</f>
        <v>0</v>
      </c>
      <c r="U95">
        <f>($C$7*CI95+$D$7*CJ95+$E$7*T95)</f>
        <v>0</v>
      </c>
      <c r="V95">
        <f>0.61365*exp(17.502*U95/(240.97+U95))</f>
        <v>0</v>
      </c>
      <c r="W95">
        <f>(X95/Y95*100)</f>
        <v>0</v>
      </c>
      <c r="X95">
        <f>CA95*(CF95+CG95)/1000</f>
        <v>0</v>
      </c>
      <c r="Y95">
        <f>0.61365*exp(17.502*CH95/(240.97+CH95))</f>
        <v>0</v>
      </c>
      <c r="Z95">
        <f>(V95-CA95*(CF95+CG95)/1000)</f>
        <v>0</v>
      </c>
      <c r="AA95">
        <f>(-I95*44100)</f>
        <v>0</v>
      </c>
      <c r="AB95">
        <f>2*29.3*P95*0.92*(CH95-U95)</f>
        <v>0</v>
      </c>
      <c r="AC95">
        <f>2*0.95*5.67E-8*(((CH95+$B$7)+273)^4-(U95+273)^4)</f>
        <v>0</v>
      </c>
      <c r="AD95">
        <f>S95+AC95+AA95+AB95</f>
        <v>0</v>
      </c>
      <c r="AE95">
        <v>0</v>
      </c>
      <c r="AF95">
        <v>0</v>
      </c>
      <c r="AG95">
        <f>IF(AE95*$H$13&gt;=AI95,1.0,(AI95/(AI95-AE95*$H$13)))</f>
        <v>0</v>
      </c>
      <c r="AH95">
        <f>(AG95-1)*100</f>
        <v>0</v>
      </c>
      <c r="AI95">
        <f>MAX(0,($B$13+$C$13*CM95)/(1+$D$13*CM95)*CF95/(CH95+273)*$E$13)</f>
        <v>0</v>
      </c>
      <c r="AJ95" t="s">
        <v>297</v>
      </c>
      <c r="AK95">
        <v>0</v>
      </c>
      <c r="AL95">
        <v>0</v>
      </c>
      <c r="AM95">
        <f>AL95-AK95</f>
        <v>0</v>
      </c>
      <c r="AN95">
        <f>AM95/AL95</f>
        <v>0</v>
      </c>
      <c r="AO95">
        <v>0</v>
      </c>
      <c r="AP95" t="s">
        <v>297</v>
      </c>
      <c r="AQ95">
        <v>0</v>
      </c>
      <c r="AR95">
        <v>0</v>
      </c>
      <c r="AS95">
        <f>1-AQ95/AR95</f>
        <v>0</v>
      </c>
      <c r="AT95">
        <v>0.5</v>
      </c>
      <c r="AU95">
        <f>BQ95</f>
        <v>0</v>
      </c>
      <c r="AV95">
        <f>J95</f>
        <v>0</v>
      </c>
      <c r="AW95">
        <f>AS95*AT95*AU95</f>
        <v>0</v>
      </c>
      <c r="AX95">
        <f>BC95/AR95</f>
        <v>0</v>
      </c>
      <c r="AY95">
        <f>(AV95-AO95)/AU95</f>
        <v>0</v>
      </c>
      <c r="AZ95">
        <f>(AL95-AR95)/AR95</f>
        <v>0</v>
      </c>
      <c r="BA95" t="s">
        <v>297</v>
      </c>
      <c r="BB95">
        <v>0</v>
      </c>
      <c r="BC95">
        <f>AR95-BB95</f>
        <v>0</v>
      </c>
      <c r="BD95">
        <f>(AR95-AQ95)/(AR95-BB95)</f>
        <v>0</v>
      </c>
      <c r="BE95">
        <f>(AL95-AR95)/(AL95-BB95)</f>
        <v>0</v>
      </c>
      <c r="BF95">
        <f>(AR95-AQ95)/(AR95-AK95)</f>
        <v>0</v>
      </c>
      <c r="BG95">
        <f>(AL95-AR95)/(AL95-AK95)</f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f>$B$11*CN95+$C$11*CO95+$F$11*CP95*(1-CS95)</f>
        <v>0</v>
      </c>
      <c r="BQ95">
        <f>BP95*BR95</f>
        <v>0</v>
      </c>
      <c r="BR95">
        <f>($B$11*$D$9+$C$11*$D$9+$F$11*((DC95+CU95)/MAX(DC95+CU95+DD95, 0.1)*$I$9+DD95/MAX(DC95+CU95+DD95, 0.1)*$J$9))/($B$11+$C$11+$F$11)</f>
        <v>0</v>
      </c>
      <c r="BS95">
        <f>($B$11*$K$9+$C$11*$K$9+$F$11*((DC95+CU95)/MAX(DC95+CU95+DD95, 0.1)*$P$9+DD95/MAX(DC95+CU95+DD95, 0.1)*$Q$9))/($B$11+$C$11+$F$11)</f>
        <v>0</v>
      </c>
      <c r="BT95">
        <v>6</v>
      </c>
      <c r="BU95">
        <v>0.5</v>
      </c>
      <c r="BV95" t="s">
        <v>298</v>
      </c>
      <c r="BW95">
        <v>2</v>
      </c>
      <c r="BX95">
        <v>1620340411.1</v>
      </c>
      <c r="BY95">
        <v>401.906</v>
      </c>
      <c r="BZ95">
        <v>420.006666666667</v>
      </c>
      <c r="CA95">
        <v>32.3134666666667</v>
      </c>
      <c r="CB95">
        <v>25.9095</v>
      </c>
      <c r="CC95">
        <v>398.971</v>
      </c>
      <c r="CD95">
        <v>32.3396</v>
      </c>
      <c r="CE95">
        <v>599.982</v>
      </c>
      <c r="CF95">
        <v>100.264</v>
      </c>
      <c r="CG95">
        <v>0.100143666666667</v>
      </c>
      <c r="CH95">
        <v>38.0365333333333</v>
      </c>
      <c r="CI95">
        <v>35.9245666666667</v>
      </c>
      <c r="CJ95">
        <v>999.9</v>
      </c>
      <c r="CK95">
        <v>0</v>
      </c>
      <c r="CL95">
        <v>0</v>
      </c>
      <c r="CM95">
        <v>9998.32666666667</v>
      </c>
      <c r="CN95">
        <v>0</v>
      </c>
      <c r="CO95">
        <v>0.221023</v>
      </c>
      <c r="CP95">
        <v>883.008333333333</v>
      </c>
      <c r="CQ95">
        <v>0.955005666666667</v>
      </c>
      <c r="CR95">
        <v>0.0449941333333333</v>
      </c>
      <c r="CS95">
        <v>0</v>
      </c>
      <c r="CT95">
        <v>1007.03333333333</v>
      </c>
      <c r="CU95">
        <v>4.99999</v>
      </c>
      <c r="CV95">
        <v>8955.57</v>
      </c>
      <c r="CW95">
        <v>7633.23333333333</v>
      </c>
      <c r="CX95">
        <v>40.708</v>
      </c>
      <c r="CY95">
        <v>42.812</v>
      </c>
      <c r="CZ95">
        <v>41.875</v>
      </c>
      <c r="DA95">
        <v>42.75</v>
      </c>
      <c r="DB95">
        <v>44.062</v>
      </c>
      <c r="DC95">
        <v>838.503333333333</v>
      </c>
      <c r="DD95">
        <v>39.51</v>
      </c>
      <c r="DE95">
        <v>0</v>
      </c>
      <c r="DF95">
        <v>1620340413.1</v>
      </c>
      <c r="DG95">
        <v>0</v>
      </c>
      <c r="DH95">
        <v>1009.64346153846</v>
      </c>
      <c r="DI95">
        <v>-23.1388034109987</v>
      </c>
      <c r="DJ95">
        <v>-200.118632473985</v>
      </c>
      <c r="DK95">
        <v>8977.79423076923</v>
      </c>
      <c r="DL95">
        <v>15</v>
      </c>
      <c r="DM95">
        <v>1620339131</v>
      </c>
      <c r="DN95" t="s">
        <v>299</v>
      </c>
      <c r="DO95">
        <v>1620339116.5</v>
      </c>
      <c r="DP95">
        <v>1620339131</v>
      </c>
      <c r="DQ95">
        <v>60</v>
      </c>
      <c r="DR95">
        <v>0.345</v>
      </c>
      <c r="DS95">
        <v>-0.025</v>
      </c>
      <c r="DT95">
        <v>2.935</v>
      </c>
      <c r="DU95">
        <v>-0.026</v>
      </c>
      <c r="DV95">
        <v>420</v>
      </c>
      <c r="DW95">
        <v>1</v>
      </c>
      <c r="DX95">
        <v>0.12</v>
      </c>
      <c r="DY95">
        <v>0.02</v>
      </c>
      <c r="DZ95">
        <v>-17.9703075</v>
      </c>
      <c r="EA95">
        <v>-0.662272795497167</v>
      </c>
      <c r="EB95">
        <v>0.0668599072221166</v>
      </c>
      <c r="EC95">
        <v>0</v>
      </c>
      <c r="ED95">
        <v>1010.94571428571</v>
      </c>
      <c r="EE95">
        <v>-23.5823194001713</v>
      </c>
      <c r="EF95">
        <v>2.3784163827631</v>
      </c>
      <c r="EG95">
        <v>0</v>
      </c>
      <c r="EH95">
        <v>6.2822765</v>
      </c>
      <c r="EI95">
        <v>0.822273996247655</v>
      </c>
      <c r="EJ95">
        <v>0.0793448320481555</v>
      </c>
      <c r="EK95">
        <v>0</v>
      </c>
      <c r="EL95">
        <v>0</v>
      </c>
      <c r="EM95">
        <v>3</v>
      </c>
      <c r="EN95" t="s">
        <v>319</v>
      </c>
      <c r="EO95">
        <v>100</v>
      </c>
      <c r="EP95">
        <v>100</v>
      </c>
      <c r="EQ95">
        <v>2.935</v>
      </c>
      <c r="ER95">
        <v>-0.0261</v>
      </c>
      <c r="ES95">
        <v>2.93495238095244</v>
      </c>
      <c r="ET95">
        <v>0</v>
      </c>
      <c r="EU95">
        <v>0</v>
      </c>
      <c r="EV95">
        <v>0</v>
      </c>
      <c r="EW95">
        <v>-0.0261150999999999</v>
      </c>
      <c r="EX95">
        <v>0</v>
      </c>
      <c r="EY95">
        <v>0</v>
      </c>
      <c r="EZ95">
        <v>0</v>
      </c>
      <c r="FA95">
        <v>-1</v>
      </c>
      <c r="FB95">
        <v>-1</v>
      </c>
      <c r="FC95">
        <v>-1</v>
      </c>
      <c r="FD95">
        <v>-1</v>
      </c>
      <c r="FE95">
        <v>21.6</v>
      </c>
      <c r="FF95">
        <v>21.4</v>
      </c>
      <c r="FG95">
        <v>2</v>
      </c>
      <c r="FH95">
        <v>640.478</v>
      </c>
      <c r="FI95">
        <v>398.785</v>
      </c>
      <c r="FJ95">
        <v>47.4597</v>
      </c>
      <c r="FK95">
        <v>26.1954</v>
      </c>
      <c r="FL95">
        <v>30.0009</v>
      </c>
      <c r="FM95">
        <v>25.8834</v>
      </c>
      <c r="FN95">
        <v>25.8435</v>
      </c>
      <c r="FO95">
        <v>20.9343</v>
      </c>
      <c r="FP95">
        <v>0</v>
      </c>
      <c r="FQ95">
        <v>100</v>
      </c>
      <c r="FR95">
        <v>49.55</v>
      </c>
      <c r="FS95">
        <v>420</v>
      </c>
      <c r="FT95">
        <v>29.1422</v>
      </c>
      <c r="FU95">
        <v>101.331</v>
      </c>
      <c r="FV95">
        <v>102.176</v>
      </c>
    </row>
    <row r="96" spans="1:178">
      <c r="A96">
        <v>80</v>
      </c>
      <c r="B96">
        <v>1620340427.1</v>
      </c>
      <c r="C96">
        <v>1185.09999990463</v>
      </c>
      <c r="D96" t="s">
        <v>460</v>
      </c>
      <c r="E96" t="s">
        <v>461</v>
      </c>
      <c r="H96">
        <v>1620340426.1</v>
      </c>
      <c r="I96">
        <f>CE96*AG96*(CA96-CB96)/(100*BT96*(1000-AG96*CA96))</f>
        <v>0</v>
      </c>
      <c r="J96">
        <f>CE96*AG96*(BZ96-BY96*(1000-AG96*CB96)/(1000-AG96*CA96))/(100*BT96)</f>
        <v>0</v>
      </c>
      <c r="K96">
        <f>BY96 - IF(AG96&gt;1, J96*BT96*100.0/(AI96*CM96), 0)</f>
        <v>0</v>
      </c>
      <c r="L96">
        <f>((R96-I96/2)*K96-J96)/(R96+I96/2)</f>
        <v>0</v>
      </c>
      <c r="M96">
        <f>L96*(CF96+CG96)/1000.0</f>
        <v>0</v>
      </c>
      <c r="N96">
        <f>(BY96 - IF(AG96&gt;1, J96*BT96*100.0/(AI96*CM96), 0))*(CF96+CG96)/1000.0</f>
        <v>0</v>
      </c>
      <c r="O96">
        <f>2.0/((1/Q96-1/P96)+SIGN(Q96)*SQRT((1/Q96-1/P96)*(1/Q96-1/P96) + 4*BU96/((BU96+1)*(BU96+1))*(2*1/Q96*1/P96-1/P96*1/P96)))</f>
        <v>0</v>
      </c>
      <c r="P96">
        <f>IF(LEFT(BV96,1)&lt;&gt;"0",IF(LEFT(BV96,1)="1",3.0,BW96),$D$5+$E$5*(CM96*CF96/($K$5*1000))+$F$5*(CM96*CF96/($K$5*1000))*MAX(MIN(BT96,$J$5),$I$5)*MAX(MIN(BT96,$J$5),$I$5)+$G$5*MAX(MIN(BT96,$J$5),$I$5)*(CM96*CF96/($K$5*1000))+$H$5*(CM96*CF96/($K$5*1000))*(CM96*CF96/($K$5*1000)))</f>
        <v>0</v>
      </c>
      <c r="Q96">
        <f>I96*(1000-(1000*0.61365*exp(17.502*U96/(240.97+U96))/(CF96+CG96)+CA96)/2)/(1000*0.61365*exp(17.502*U96/(240.97+U96))/(CF96+CG96)-CA96)</f>
        <v>0</v>
      </c>
      <c r="R96">
        <f>1/((BU96+1)/(O96/1.6)+1/(P96/1.37)) + BU96/((BU96+1)/(O96/1.6) + BU96/(P96/1.37))</f>
        <v>0</v>
      </c>
      <c r="S96">
        <f>(BQ96*BS96)</f>
        <v>0</v>
      </c>
      <c r="T96">
        <f>(CH96+(S96+2*0.95*5.67E-8*(((CH96+$B$7)+273)^4-(CH96+273)^4)-44100*I96)/(1.84*29.3*P96+8*0.95*5.67E-8*(CH96+273)^3))</f>
        <v>0</v>
      </c>
      <c r="U96">
        <f>($C$7*CI96+$D$7*CJ96+$E$7*T96)</f>
        <v>0</v>
      </c>
      <c r="V96">
        <f>0.61365*exp(17.502*U96/(240.97+U96))</f>
        <v>0</v>
      </c>
      <c r="W96">
        <f>(X96/Y96*100)</f>
        <v>0</v>
      </c>
      <c r="X96">
        <f>CA96*(CF96+CG96)/1000</f>
        <v>0</v>
      </c>
      <c r="Y96">
        <f>0.61365*exp(17.502*CH96/(240.97+CH96))</f>
        <v>0</v>
      </c>
      <c r="Z96">
        <f>(V96-CA96*(CF96+CG96)/1000)</f>
        <v>0</v>
      </c>
      <c r="AA96">
        <f>(-I96*44100)</f>
        <v>0</v>
      </c>
      <c r="AB96">
        <f>2*29.3*P96*0.92*(CH96-U96)</f>
        <v>0</v>
      </c>
      <c r="AC96">
        <f>2*0.95*5.67E-8*(((CH96+$B$7)+273)^4-(U96+273)^4)</f>
        <v>0</v>
      </c>
      <c r="AD96">
        <f>S96+AC96+AA96+AB96</f>
        <v>0</v>
      </c>
      <c r="AE96">
        <v>0</v>
      </c>
      <c r="AF96">
        <v>0</v>
      </c>
      <c r="AG96">
        <f>IF(AE96*$H$13&gt;=AI96,1.0,(AI96/(AI96-AE96*$H$13)))</f>
        <v>0</v>
      </c>
      <c r="AH96">
        <f>(AG96-1)*100</f>
        <v>0</v>
      </c>
      <c r="AI96">
        <f>MAX(0,($B$13+$C$13*CM96)/(1+$D$13*CM96)*CF96/(CH96+273)*$E$13)</f>
        <v>0</v>
      </c>
      <c r="AJ96" t="s">
        <v>297</v>
      </c>
      <c r="AK96">
        <v>0</v>
      </c>
      <c r="AL96">
        <v>0</v>
      </c>
      <c r="AM96">
        <f>AL96-AK96</f>
        <v>0</v>
      </c>
      <c r="AN96">
        <f>AM96/AL96</f>
        <v>0</v>
      </c>
      <c r="AO96">
        <v>0</v>
      </c>
      <c r="AP96" t="s">
        <v>297</v>
      </c>
      <c r="AQ96">
        <v>0</v>
      </c>
      <c r="AR96">
        <v>0</v>
      </c>
      <c r="AS96">
        <f>1-AQ96/AR96</f>
        <v>0</v>
      </c>
      <c r="AT96">
        <v>0.5</v>
      </c>
      <c r="AU96">
        <f>BQ96</f>
        <v>0</v>
      </c>
      <c r="AV96">
        <f>J96</f>
        <v>0</v>
      </c>
      <c r="AW96">
        <f>AS96*AT96*AU96</f>
        <v>0</v>
      </c>
      <c r="AX96">
        <f>BC96/AR96</f>
        <v>0</v>
      </c>
      <c r="AY96">
        <f>(AV96-AO96)/AU96</f>
        <v>0</v>
      </c>
      <c r="AZ96">
        <f>(AL96-AR96)/AR96</f>
        <v>0</v>
      </c>
      <c r="BA96" t="s">
        <v>297</v>
      </c>
      <c r="BB96">
        <v>0</v>
      </c>
      <c r="BC96">
        <f>AR96-BB96</f>
        <v>0</v>
      </c>
      <c r="BD96">
        <f>(AR96-AQ96)/(AR96-BB96)</f>
        <v>0</v>
      </c>
      <c r="BE96">
        <f>(AL96-AR96)/(AL96-BB96)</f>
        <v>0</v>
      </c>
      <c r="BF96">
        <f>(AR96-AQ96)/(AR96-AK96)</f>
        <v>0</v>
      </c>
      <c r="BG96">
        <f>(AL96-AR96)/(AL96-AK96)</f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f>$B$11*CN96+$C$11*CO96+$F$11*CP96*(1-CS96)</f>
        <v>0</v>
      </c>
      <c r="BQ96">
        <f>BP96*BR96</f>
        <v>0</v>
      </c>
      <c r="BR96">
        <f>($B$11*$D$9+$C$11*$D$9+$F$11*((DC96+CU96)/MAX(DC96+CU96+DD96, 0.1)*$I$9+DD96/MAX(DC96+CU96+DD96, 0.1)*$J$9))/($B$11+$C$11+$F$11)</f>
        <v>0</v>
      </c>
      <c r="BS96">
        <f>($B$11*$K$9+$C$11*$K$9+$F$11*((DC96+CU96)/MAX(DC96+CU96+DD96, 0.1)*$P$9+DD96/MAX(DC96+CU96+DD96, 0.1)*$Q$9))/($B$11+$C$11+$F$11)</f>
        <v>0</v>
      </c>
      <c r="BT96">
        <v>6</v>
      </c>
      <c r="BU96">
        <v>0.5</v>
      </c>
      <c r="BV96" t="s">
        <v>298</v>
      </c>
      <c r="BW96">
        <v>2</v>
      </c>
      <c r="BX96">
        <v>1620340426.1</v>
      </c>
      <c r="BY96">
        <v>401.884333333333</v>
      </c>
      <c r="BZ96">
        <v>420.001333333333</v>
      </c>
      <c r="CA96">
        <v>32.4673</v>
      </c>
      <c r="CB96">
        <v>25.9449</v>
      </c>
      <c r="CC96">
        <v>398.949333333333</v>
      </c>
      <c r="CD96">
        <v>32.4934</v>
      </c>
      <c r="CE96">
        <v>600.029666666667</v>
      </c>
      <c r="CF96">
        <v>100.265333333333</v>
      </c>
      <c r="CG96">
        <v>0.100309</v>
      </c>
      <c r="CH96">
        <v>38.2475</v>
      </c>
      <c r="CI96">
        <v>36.0967666666667</v>
      </c>
      <c r="CJ96">
        <v>999.9</v>
      </c>
      <c r="CK96">
        <v>0</v>
      </c>
      <c r="CL96">
        <v>0</v>
      </c>
      <c r="CM96">
        <v>9986.46</v>
      </c>
      <c r="CN96">
        <v>0</v>
      </c>
      <c r="CO96">
        <v>0.221023</v>
      </c>
      <c r="CP96">
        <v>882.931666666667</v>
      </c>
      <c r="CQ96">
        <v>0.955001333333333</v>
      </c>
      <c r="CR96">
        <v>0.0449983666666667</v>
      </c>
      <c r="CS96">
        <v>0</v>
      </c>
      <c r="CT96">
        <v>1001.78333333333</v>
      </c>
      <c r="CU96">
        <v>4.99999</v>
      </c>
      <c r="CV96">
        <v>8910.09</v>
      </c>
      <c r="CW96">
        <v>7632.55666666667</v>
      </c>
      <c r="CX96">
        <v>40.75</v>
      </c>
      <c r="CY96">
        <v>42.812</v>
      </c>
      <c r="CZ96">
        <v>41.937</v>
      </c>
      <c r="DA96">
        <v>42.75</v>
      </c>
      <c r="DB96">
        <v>44.125</v>
      </c>
      <c r="DC96">
        <v>838.426666666667</v>
      </c>
      <c r="DD96">
        <v>39.51</v>
      </c>
      <c r="DE96">
        <v>0</v>
      </c>
      <c r="DF96">
        <v>1620340428.1</v>
      </c>
      <c r="DG96">
        <v>0</v>
      </c>
      <c r="DH96">
        <v>1004.0764</v>
      </c>
      <c r="DI96">
        <v>-20.4753846450817</v>
      </c>
      <c r="DJ96">
        <v>-180.236154044095</v>
      </c>
      <c r="DK96">
        <v>8929.632</v>
      </c>
      <c r="DL96">
        <v>15</v>
      </c>
      <c r="DM96">
        <v>1620339131</v>
      </c>
      <c r="DN96" t="s">
        <v>299</v>
      </c>
      <c r="DO96">
        <v>1620339116.5</v>
      </c>
      <c r="DP96">
        <v>1620339131</v>
      </c>
      <c r="DQ96">
        <v>60</v>
      </c>
      <c r="DR96">
        <v>0.345</v>
      </c>
      <c r="DS96">
        <v>-0.025</v>
      </c>
      <c r="DT96">
        <v>2.935</v>
      </c>
      <c r="DU96">
        <v>-0.026</v>
      </c>
      <c r="DV96">
        <v>420</v>
      </c>
      <c r="DW96">
        <v>1</v>
      </c>
      <c r="DX96">
        <v>0.12</v>
      </c>
      <c r="DY96">
        <v>0.02</v>
      </c>
      <c r="DZ96">
        <v>-18.089305</v>
      </c>
      <c r="EA96">
        <v>-0.265355347091909</v>
      </c>
      <c r="EB96">
        <v>0.0378948871881156</v>
      </c>
      <c r="EC96">
        <v>1</v>
      </c>
      <c r="ED96">
        <v>1005.23029411765</v>
      </c>
      <c r="EE96">
        <v>-20.9945518641156</v>
      </c>
      <c r="EF96">
        <v>2.06490632930138</v>
      </c>
      <c r="EG96">
        <v>0</v>
      </c>
      <c r="EH96">
        <v>6.4451025</v>
      </c>
      <c r="EI96">
        <v>0.497157973733595</v>
      </c>
      <c r="EJ96">
        <v>0.0479948305419449</v>
      </c>
      <c r="EK96">
        <v>0</v>
      </c>
      <c r="EL96">
        <v>1</v>
      </c>
      <c r="EM96">
        <v>3</v>
      </c>
      <c r="EN96" t="s">
        <v>310</v>
      </c>
      <c r="EO96">
        <v>100</v>
      </c>
      <c r="EP96">
        <v>100</v>
      </c>
      <c r="EQ96">
        <v>2.935</v>
      </c>
      <c r="ER96">
        <v>-0.0262</v>
      </c>
      <c r="ES96">
        <v>2.93495238095244</v>
      </c>
      <c r="ET96">
        <v>0</v>
      </c>
      <c r="EU96">
        <v>0</v>
      </c>
      <c r="EV96">
        <v>0</v>
      </c>
      <c r="EW96">
        <v>-0.0261150999999999</v>
      </c>
      <c r="EX96">
        <v>0</v>
      </c>
      <c r="EY96">
        <v>0</v>
      </c>
      <c r="EZ96">
        <v>0</v>
      </c>
      <c r="FA96">
        <v>-1</v>
      </c>
      <c r="FB96">
        <v>-1</v>
      </c>
      <c r="FC96">
        <v>-1</v>
      </c>
      <c r="FD96">
        <v>-1</v>
      </c>
      <c r="FE96">
        <v>21.8</v>
      </c>
      <c r="FF96">
        <v>21.6</v>
      </c>
      <c r="FG96">
        <v>2</v>
      </c>
      <c r="FH96">
        <v>640.897</v>
      </c>
      <c r="FI96">
        <v>398.839</v>
      </c>
      <c r="FJ96">
        <v>47.6708</v>
      </c>
      <c r="FK96">
        <v>26.2343</v>
      </c>
      <c r="FL96">
        <v>30.0008</v>
      </c>
      <c r="FM96">
        <v>25.9096</v>
      </c>
      <c r="FN96">
        <v>25.8717</v>
      </c>
      <c r="FO96">
        <v>20.9371</v>
      </c>
      <c r="FP96">
        <v>0</v>
      </c>
      <c r="FQ96">
        <v>100</v>
      </c>
      <c r="FR96">
        <v>50</v>
      </c>
      <c r="FS96">
        <v>420</v>
      </c>
      <c r="FT96">
        <v>28.1142</v>
      </c>
      <c r="FU96">
        <v>101.324</v>
      </c>
      <c r="FV96">
        <v>102.172</v>
      </c>
    </row>
    <row r="97" spans="1:178">
      <c r="A97">
        <v>81</v>
      </c>
      <c r="B97">
        <v>1620340442.1</v>
      </c>
      <c r="C97">
        <v>1200.09999990463</v>
      </c>
      <c r="D97" t="s">
        <v>462</v>
      </c>
      <c r="E97" t="s">
        <v>463</v>
      </c>
      <c r="H97">
        <v>1620340441.1</v>
      </c>
      <c r="I97">
        <f>CE97*AG97*(CA97-CB97)/(100*BT97*(1000-AG97*CA97))</f>
        <v>0</v>
      </c>
      <c r="J97">
        <f>CE97*AG97*(BZ97-BY97*(1000-AG97*CB97)/(1000-AG97*CA97))/(100*BT97)</f>
        <v>0</v>
      </c>
      <c r="K97">
        <f>BY97 - IF(AG97&gt;1, J97*BT97*100.0/(AI97*CM97), 0)</f>
        <v>0</v>
      </c>
      <c r="L97">
        <f>((R97-I97/2)*K97-J97)/(R97+I97/2)</f>
        <v>0</v>
      </c>
      <c r="M97">
        <f>L97*(CF97+CG97)/1000.0</f>
        <v>0</v>
      </c>
      <c r="N97">
        <f>(BY97 - IF(AG97&gt;1, J97*BT97*100.0/(AI97*CM97), 0))*(CF97+CG97)/1000.0</f>
        <v>0</v>
      </c>
      <c r="O97">
        <f>2.0/((1/Q97-1/P97)+SIGN(Q97)*SQRT((1/Q97-1/P97)*(1/Q97-1/P97) + 4*BU97/((BU97+1)*(BU97+1))*(2*1/Q97*1/P97-1/P97*1/P97)))</f>
        <v>0</v>
      </c>
      <c r="P97">
        <f>IF(LEFT(BV97,1)&lt;&gt;"0",IF(LEFT(BV97,1)="1",3.0,BW97),$D$5+$E$5*(CM97*CF97/($K$5*1000))+$F$5*(CM97*CF97/($K$5*1000))*MAX(MIN(BT97,$J$5),$I$5)*MAX(MIN(BT97,$J$5),$I$5)+$G$5*MAX(MIN(BT97,$J$5),$I$5)*(CM97*CF97/($K$5*1000))+$H$5*(CM97*CF97/($K$5*1000))*(CM97*CF97/($K$5*1000)))</f>
        <v>0</v>
      </c>
      <c r="Q97">
        <f>I97*(1000-(1000*0.61365*exp(17.502*U97/(240.97+U97))/(CF97+CG97)+CA97)/2)/(1000*0.61365*exp(17.502*U97/(240.97+U97))/(CF97+CG97)-CA97)</f>
        <v>0</v>
      </c>
      <c r="R97">
        <f>1/((BU97+1)/(O97/1.6)+1/(P97/1.37)) + BU97/((BU97+1)/(O97/1.6) + BU97/(P97/1.37))</f>
        <v>0</v>
      </c>
      <c r="S97">
        <f>(BQ97*BS97)</f>
        <v>0</v>
      </c>
      <c r="T97">
        <f>(CH97+(S97+2*0.95*5.67E-8*(((CH97+$B$7)+273)^4-(CH97+273)^4)-44100*I97)/(1.84*29.3*P97+8*0.95*5.67E-8*(CH97+273)^3))</f>
        <v>0</v>
      </c>
      <c r="U97">
        <f>($C$7*CI97+$D$7*CJ97+$E$7*T97)</f>
        <v>0</v>
      </c>
      <c r="V97">
        <f>0.61365*exp(17.502*U97/(240.97+U97))</f>
        <v>0</v>
      </c>
      <c r="W97">
        <f>(X97/Y97*100)</f>
        <v>0</v>
      </c>
      <c r="X97">
        <f>CA97*(CF97+CG97)/1000</f>
        <v>0</v>
      </c>
      <c r="Y97">
        <f>0.61365*exp(17.502*CH97/(240.97+CH97))</f>
        <v>0</v>
      </c>
      <c r="Z97">
        <f>(V97-CA97*(CF97+CG97)/1000)</f>
        <v>0</v>
      </c>
      <c r="AA97">
        <f>(-I97*44100)</f>
        <v>0</v>
      </c>
      <c r="AB97">
        <f>2*29.3*P97*0.92*(CH97-U97)</f>
        <v>0</v>
      </c>
      <c r="AC97">
        <f>2*0.95*5.67E-8*(((CH97+$B$7)+273)^4-(U97+273)^4)</f>
        <v>0</v>
      </c>
      <c r="AD97">
        <f>S97+AC97+AA97+AB97</f>
        <v>0</v>
      </c>
      <c r="AE97">
        <v>0</v>
      </c>
      <c r="AF97">
        <v>0</v>
      </c>
      <c r="AG97">
        <f>IF(AE97*$H$13&gt;=AI97,1.0,(AI97/(AI97-AE97*$H$13)))</f>
        <v>0</v>
      </c>
      <c r="AH97">
        <f>(AG97-1)*100</f>
        <v>0</v>
      </c>
      <c r="AI97">
        <f>MAX(0,($B$13+$C$13*CM97)/(1+$D$13*CM97)*CF97/(CH97+273)*$E$13)</f>
        <v>0</v>
      </c>
      <c r="AJ97" t="s">
        <v>297</v>
      </c>
      <c r="AK97">
        <v>0</v>
      </c>
      <c r="AL97">
        <v>0</v>
      </c>
      <c r="AM97">
        <f>AL97-AK97</f>
        <v>0</v>
      </c>
      <c r="AN97">
        <f>AM97/AL97</f>
        <v>0</v>
      </c>
      <c r="AO97">
        <v>0</v>
      </c>
      <c r="AP97" t="s">
        <v>297</v>
      </c>
      <c r="AQ97">
        <v>0</v>
      </c>
      <c r="AR97">
        <v>0</v>
      </c>
      <c r="AS97">
        <f>1-AQ97/AR97</f>
        <v>0</v>
      </c>
      <c r="AT97">
        <v>0.5</v>
      </c>
      <c r="AU97">
        <f>BQ97</f>
        <v>0</v>
      </c>
      <c r="AV97">
        <f>J97</f>
        <v>0</v>
      </c>
      <c r="AW97">
        <f>AS97*AT97*AU97</f>
        <v>0</v>
      </c>
      <c r="AX97">
        <f>BC97/AR97</f>
        <v>0</v>
      </c>
      <c r="AY97">
        <f>(AV97-AO97)/AU97</f>
        <v>0</v>
      </c>
      <c r="AZ97">
        <f>(AL97-AR97)/AR97</f>
        <v>0</v>
      </c>
      <c r="BA97" t="s">
        <v>297</v>
      </c>
      <c r="BB97">
        <v>0</v>
      </c>
      <c r="BC97">
        <f>AR97-BB97</f>
        <v>0</v>
      </c>
      <c r="BD97">
        <f>(AR97-AQ97)/(AR97-BB97)</f>
        <v>0</v>
      </c>
      <c r="BE97">
        <f>(AL97-AR97)/(AL97-BB97)</f>
        <v>0</v>
      </c>
      <c r="BF97">
        <f>(AR97-AQ97)/(AR97-AK97)</f>
        <v>0</v>
      </c>
      <c r="BG97">
        <f>(AL97-AR97)/(AL97-AK97)</f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f>$B$11*CN97+$C$11*CO97+$F$11*CP97*(1-CS97)</f>
        <v>0</v>
      </c>
      <c r="BQ97">
        <f>BP97*BR97</f>
        <v>0</v>
      </c>
      <c r="BR97">
        <f>($B$11*$D$9+$C$11*$D$9+$F$11*((DC97+CU97)/MAX(DC97+CU97+DD97, 0.1)*$I$9+DD97/MAX(DC97+CU97+DD97, 0.1)*$J$9))/($B$11+$C$11+$F$11)</f>
        <v>0</v>
      </c>
      <c r="BS97">
        <f>($B$11*$K$9+$C$11*$K$9+$F$11*((DC97+CU97)/MAX(DC97+CU97+DD97, 0.1)*$P$9+DD97/MAX(DC97+CU97+DD97, 0.1)*$Q$9))/($B$11+$C$11+$F$11)</f>
        <v>0</v>
      </c>
      <c r="BT97">
        <v>6</v>
      </c>
      <c r="BU97">
        <v>0.5</v>
      </c>
      <c r="BV97" t="s">
        <v>298</v>
      </c>
      <c r="BW97">
        <v>2</v>
      </c>
      <c r="BX97">
        <v>1620340441.1</v>
      </c>
      <c r="BY97">
        <v>401.759333333333</v>
      </c>
      <c r="BZ97">
        <v>419.938333333333</v>
      </c>
      <c r="CA97">
        <v>32.5762</v>
      </c>
      <c r="CB97">
        <v>25.9628</v>
      </c>
      <c r="CC97">
        <v>398.824333333333</v>
      </c>
      <c r="CD97">
        <v>32.6023</v>
      </c>
      <c r="CE97">
        <v>600.016666666667</v>
      </c>
      <c r="CF97">
        <v>100.268666666667</v>
      </c>
      <c r="CG97">
        <v>0.100068</v>
      </c>
      <c r="CH97">
        <v>38.4614666666667</v>
      </c>
      <c r="CI97">
        <v>36.2723333333333</v>
      </c>
      <c r="CJ97">
        <v>999.9</v>
      </c>
      <c r="CK97">
        <v>0</v>
      </c>
      <c r="CL97">
        <v>0</v>
      </c>
      <c r="CM97">
        <v>10019.9666666667</v>
      </c>
      <c r="CN97">
        <v>0</v>
      </c>
      <c r="CO97">
        <v>0.221023</v>
      </c>
      <c r="CP97">
        <v>883.086</v>
      </c>
      <c r="CQ97">
        <v>0.95501</v>
      </c>
      <c r="CR97">
        <v>0.0449899</v>
      </c>
      <c r="CS97">
        <v>0</v>
      </c>
      <c r="CT97">
        <v>997.005333333333</v>
      </c>
      <c r="CU97">
        <v>4.99999</v>
      </c>
      <c r="CV97">
        <v>8870.63</v>
      </c>
      <c r="CW97">
        <v>7633.92</v>
      </c>
      <c r="CX97">
        <v>40.812</v>
      </c>
      <c r="CY97">
        <v>42.875</v>
      </c>
      <c r="CZ97">
        <v>42</v>
      </c>
      <c r="DA97">
        <v>42.812</v>
      </c>
      <c r="DB97">
        <v>44.187</v>
      </c>
      <c r="DC97">
        <v>838.58</v>
      </c>
      <c r="DD97">
        <v>39.5066666666667</v>
      </c>
      <c r="DE97">
        <v>0</v>
      </c>
      <c r="DF97">
        <v>1620340443.1</v>
      </c>
      <c r="DG97">
        <v>0</v>
      </c>
      <c r="DH97">
        <v>999.155692307692</v>
      </c>
      <c r="DI97">
        <v>-19.8354871719174</v>
      </c>
      <c r="DJ97">
        <v>-160.355897405379</v>
      </c>
      <c r="DK97">
        <v>8887.55192307692</v>
      </c>
      <c r="DL97">
        <v>15</v>
      </c>
      <c r="DM97">
        <v>1620339131</v>
      </c>
      <c r="DN97" t="s">
        <v>299</v>
      </c>
      <c r="DO97">
        <v>1620339116.5</v>
      </c>
      <c r="DP97">
        <v>1620339131</v>
      </c>
      <c r="DQ97">
        <v>60</v>
      </c>
      <c r="DR97">
        <v>0.345</v>
      </c>
      <c r="DS97">
        <v>-0.025</v>
      </c>
      <c r="DT97">
        <v>2.935</v>
      </c>
      <c r="DU97">
        <v>-0.026</v>
      </c>
      <c r="DV97">
        <v>420</v>
      </c>
      <c r="DW97">
        <v>1</v>
      </c>
      <c r="DX97">
        <v>0.12</v>
      </c>
      <c r="DY97">
        <v>0.02</v>
      </c>
      <c r="DZ97">
        <v>-18.166275</v>
      </c>
      <c r="EA97">
        <v>-0.362859287054405</v>
      </c>
      <c r="EB97">
        <v>0.0471573098787452</v>
      </c>
      <c r="EC97">
        <v>1</v>
      </c>
      <c r="ED97">
        <v>1000.24674285714</v>
      </c>
      <c r="EE97">
        <v>-19.7029993773074</v>
      </c>
      <c r="EF97">
        <v>1.99764932347795</v>
      </c>
      <c r="EG97">
        <v>0</v>
      </c>
      <c r="EH97">
        <v>6.5532505</v>
      </c>
      <c r="EI97">
        <v>0.383653283302062</v>
      </c>
      <c r="EJ97">
        <v>0.0369502198877083</v>
      </c>
      <c r="EK97">
        <v>0</v>
      </c>
      <c r="EL97">
        <v>1</v>
      </c>
      <c r="EM97">
        <v>3</v>
      </c>
      <c r="EN97" t="s">
        <v>310</v>
      </c>
      <c r="EO97">
        <v>100</v>
      </c>
      <c r="EP97">
        <v>100</v>
      </c>
      <c r="EQ97">
        <v>2.935</v>
      </c>
      <c r="ER97">
        <v>-0.0261</v>
      </c>
      <c r="ES97">
        <v>2.93495238095244</v>
      </c>
      <c r="ET97">
        <v>0</v>
      </c>
      <c r="EU97">
        <v>0</v>
      </c>
      <c r="EV97">
        <v>0</v>
      </c>
      <c r="EW97">
        <v>-0.0261150999999999</v>
      </c>
      <c r="EX97">
        <v>0</v>
      </c>
      <c r="EY97">
        <v>0</v>
      </c>
      <c r="EZ97">
        <v>0</v>
      </c>
      <c r="FA97">
        <v>-1</v>
      </c>
      <c r="FB97">
        <v>-1</v>
      </c>
      <c r="FC97">
        <v>-1</v>
      </c>
      <c r="FD97">
        <v>-1</v>
      </c>
      <c r="FE97">
        <v>22.1</v>
      </c>
      <c r="FF97">
        <v>21.9</v>
      </c>
      <c r="FG97">
        <v>2</v>
      </c>
      <c r="FH97">
        <v>641.044</v>
      </c>
      <c r="FI97">
        <v>398.964</v>
      </c>
      <c r="FJ97">
        <v>47.87</v>
      </c>
      <c r="FK97">
        <v>26.2731</v>
      </c>
      <c r="FL97">
        <v>30.001</v>
      </c>
      <c r="FM97">
        <v>25.9352</v>
      </c>
      <c r="FN97">
        <v>25.8999</v>
      </c>
      <c r="FO97">
        <v>20.9395</v>
      </c>
      <c r="FP97">
        <v>0</v>
      </c>
      <c r="FQ97">
        <v>100</v>
      </c>
      <c r="FR97">
        <v>50</v>
      </c>
      <c r="FS97">
        <v>420</v>
      </c>
      <c r="FT97">
        <v>27.1439</v>
      </c>
      <c r="FU97">
        <v>101.318</v>
      </c>
      <c r="FV97">
        <v>102.167</v>
      </c>
    </row>
    <row r="98" spans="1:178">
      <c r="A98">
        <v>82</v>
      </c>
      <c r="B98">
        <v>1620340457.1</v>
      </c>
      <c r="C98">
        <v>1215.09999990463</v>
      </c>
      <c r="D98" t="s">
        <v>464</v>
      </c>
      <c r="E98" t="s">
        <v>465</v>
      </c>
      <c r="H98">
        <v>1620340456.1</v>
      </c>
      <c r="I98">
        <f>CE98*AG98*(CA98-CB98)/(100*BT98*(1000-AG98*CA98))</f>
        <v>0</v>
      </c>
      <c r="J98">
        <f>CE98*AG98*(BZ98-BY98*(1000-AG98*CB98)/(1000-AG98*CA98))/(100*BT98)</f>
        <v>0</v>
      </c>
      <c r="K98">
        <f>BY98 - IF(AG98&gt;1, J98*BT98*100.0/(AI98*CM98), 0)</f>
        <v>0</v>
      </c>
      <c r="L98">
        <f>((R98-I98/2)*K98-J98)/(R98+I98/2)</f>
        <v>0</v>
      </c>
      <c r="M98">
        <f>L98*(CF98+CG98)/1000.0</f>
        <v>0</v>
      </c>
      <c r="N98">
        <f>(BY98 - IF(AG98&gt;1, J98*BT98*100.0/(AI98*CM98), 0))*(CF98+CG98)/1000.0</f>
        <v>0</v>
      </c>
      <c r="O98">
        <f>2.0/((1/Q98-1/P98)+SIGN(Q98)*SQRT((1/Q98-1/P98)*(1/Q98-1/P98) + 4*BU98/((BU98+1)*(BU98+1))*(2*1/Q98*1/P98-1/P98*1/P98)))</f>
        <v>0</v>
      </c>
      <c r="P98">
        <f>IF(LEFT(BV98,1)&lt;&gt;"0",IF(LEFT(BV98,1)="1",3.0,BW98),$D$5+$E$5*(CM98*CF98/($K$5*1000))+$F$5*(CM98*CF98/($K$5*1000))*MAX(MIN(BT98,$J$5),$I$5)*MAX(MIN(BT98,$J$5),$I$5)+$G$5*MAX(MIN(BT98,$J$5),$I$5)*(CM98*CF98/($K$5*1000))+$H$5*(CM98*CF98/($K$5*1000))*(CM98*CF98/($K$5*1000)))</f>
        <v>0</v>
      </c>
      <c r="Q98">
        <f>I98*(1000-(1000*0.61365*exp(17.502*U98/(240.97+U98))/(CF98+CG98)+CA98)/2)/(1000*0.61365*exp(17.502*U98/(240.97+U98))/(CF98+CG98)-CA98)</f>
        <v>0</v>
      </c>
      <c r="R98">
        <f>1/((BU98+1)/(O98/1.6)+1/(P98/1.37)) + BU98/((BU98+1)/(O98/1.6) + BU98/(P98/1.37))</f>
        <v>0</v>
      </c>
      <c r="S98">
        <f>(BQ98*BS98)</f>
        <v>0</v>
      </c>
      <c r="T98">
        <f>(CH98+(S98+2*0.95*5.67E-8*(((CH98+$B$7)+273)^4-(CH98+273)^4)-44100*I98)/(1.84*29.3*P98+8*0.95*5.67E-8*(CH98+273)^3))</f>
        <v>0</v>
      </c>
      <c r="U98">
        <f>($C$7*CI98+$D$7*CJ98+$E$7*T98)</f>
        <v>0</v>
      </c>
      <c r="V98">
        <f>0.61365*exp(17.502*U98/(240.97+U98))</f>
        <v>0</v>
      </c>
      <c r="W98">
        <f>(X98/Y98*100)</f>
        <v>0</v>
      </c>
      <c r="X98">
        <f>CA98*(CF98+CG98)/1000</f>
        <v>0</v>
      </c>
      <c r="Y98">
        <f>0.61365*exp(17.502*CH98/(240.97+CH98))</f>
        <v>0</v>
      </c>
      <c r="Z98">
        <f>(V98-CA98*(CF98+CG98)/1000)</f>
        <v>0</v>
      </c>
      <c r="AA98">
        <f>(-I98*44100)</f>
        <v>0</v>
      </c>
      <c r="AB98">
        <f>2*29.3*P98*0.92*(CH98-U98)</f>
        <v>0</v>
      </c>
      <c r="AC98">
        <f>2*0.95*5.67E-8*(((CH98+$B$7)+273)^4-(U98+273)^4)</f>
        <v>0</v>
      </c>
      <c r="AD98">
        <f>S98+AC98+AA98+AB98</f>
        <v>0</v>
      </c>
      <c r="AE98">
        <v>0</v>
      </c>
      <c r="AF98">
        <v>0</v>
      </c>
      <c r="AG98">
        <f>IF(AE98*$H$13&gt;=AI98,1.0,(AI98/(AI98-AE98*$H$13)))</f>
        <v>0</v>
      </c>
      <c r="AH98">
        <f>(AG98-1)*100</f>
        <v>0</v>
      </c>
      <c r="AI98">
        <f>MAX(0,($B$13+$C$13*CM98)/(1+$D$13*CM98)*CF98/(CH98+273)*$E$13)</f>
        <v>0</v>
      </c>
      <c r="AJ98" t="s">
        <v>297</v>
      </c>
      <c r="AK98">
        <v>0</v>
      </c>
      <c r="AL98">
        <v>0</v>
      </c>
      <c r="AM98">
        <f>AL98-AK98</f>
        <v>0</v>
      </c>
      <c r="AN98">
        <f>AM98/AL98</f>
        <v>0</v>
      </c>
      <c r="AO98">
        <v>0</v>
      </c>
      <c r="AP98" t="s">
        <v>297</v>
      </c>
      <c r="AQ98">
        <v>0</v>
      </c>
      <c r="AR98">
        <v>0</v>
      </c>
      <c r="AS98">
        <f>1-AQ98/AR98</f>
        <v>0</v>
      </c>
      <c r="AT98">
        <v>0.5</v>
      </c>
      <c r="AU98">
        <f>BQ98</f>
        <v>0</v>
      </c>
      <c r="AV98">
        <f>J98</f>
        <v>0</v>
      </c>
      <c r="AW98">
        <f>AS98*AT98*AU98</f>
        <v>0</v>
      </c>
      <c r="AX98">
        <f>BC98/AR98</f>
        <v>0</v>
      </c>
      <c r="AY98">
        <f>(AV98-AO98)/AU98</f>
        <v>0</v>
      </c>
      <c r="AZ98">
        <f>(AL98-AR98)/AR98</f>
        <v>0</v>
      </c>
      <c r="BA98" t="s">
        <v>297</v>
      </c>
      <c r="BB98">
        <v>0</v>
      </c>
      <c r="BC98">
        <f>AR98-BB98</f>
        <v>0</v>
      </c>
      <c r="BD98">
        <f>(AR98-AQ98)/(AR98-BB98)</f>
        <v>0</v>
      </c>
      <c r="BE98">
        <f>(AL98-AR98)/(AL98-BB98)</f>
        <v>0</v>
      </c>
      <c r="BF98">
        <f>(AR98-AQ98)/(AR98-AK98)</f>
        <v>0</v>
      </c>
      <c r="BG98">
        <f>(AL98-AR98)/(AL98-AK98)</f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f>$B$11*CN98+$C$11*CO98+$F$11*CP98*(1-CS98)</f>
        <v>0</v>
      </c>
      <c r="BQ98">
        <f>BP98*BR98</f>
        <v>0</v>
      </c>
      <c r="BR98">
        <f>($B$11*$D$9+$C$11*$D$9+$F$11*((DC98+CU98)/MAX(DC98+CU98+DD98, 0.1)*$I$9+DD98/MAX(DC98+CU98+DD98, 0.1)*$J$9))/($B$11+$C$11+$F$11)</f>
        <v>0</v>
      </c>
      <c r="BS98">
        <f>($B$11*$K$9+$C$11*$K$9+$F$11*((DC98+CU98)/MAX(DC98+CU98+DD98, 0.1)*$P$9+DD98/MAX(DC98+CU98+DD98, 0.1)*$Q$9))/($B$11+$C$11+$F$11)</f>
        <v>0</v>
      </c>
      <c r="BT98">
        <v>6</v>
      </c>
      <c r="BU98">
        <v>0.5</v>
      </c>
      <c r="BV98" t="s">
        <v>298</v>
      </c>
      <c r="BW98">
        <v>2</v>
      </c>
      <c r="BX98">
        <v>1620340456.1</v>
      </c>
      <c r="BY98">
        <v>401.705666666667</v>
      </c>
      <c r="BZ98">
        <v>419.997</v>
      </c>
      <c r="CA98">
        <v>32.6628</v>
      </c>
      <c r="CB98">
        <v>25.9757</v>
      </c>
      <c r="CC98">
        <v>398.770666666667</v>
      </c>
      <c r="CD98">
        <v>32.6889</v>
      </c>
      <c r="CE98">
        <v>600.028666666667</v>
      </c>
      <c r="CF98">
        <v>100.271</v>
      </c>
      <c r="CG98">
        <v>0.100368</v>
      </c>
      <c r="CH98">
        <v>38.6696333333333</v>
      </c>
      <c r="CI98">
        <v>36.4629666666667</v>
      </c>
      <c r="CJ98">
        <v>999.9</v>
      </c>
      <c r="CK98">
        <v>0</v>
      </c>
      <c r="CL98">
        <v>0</v>
      </c>
      <c r="CM98">
        <v>9997.48666666667</v>
      </c>
      <c r="CN98">
        <v>0</v>
      </c>
      <c r="CO98">
        <v>0.221023</v>
      </c>
      <c r="CP98">
        <v>882.908333333333</v>
      </c>
      <c r="CQ98">
        <v>0.955001333333333</v>
      </c>
      <c r="CR98">
        <v>0.0449983666666667</v>
      </c>
      <c r="CS98">
        <v>0</v>
      </c>
      <c r="CT98">
        <v>992.569666666667</v>
      </c>
      <c r="CU98">
        <v>4.99999</v>
      </c>
      <c r="CV98">
        <v>8831.81666666667</v>
      </c>
      <c r="CW98">
        <v>7632.36</v>
      </c>
      <c r="CX98">
        <v>40.875</v>
      </c>
      <c r="CY98">
        <v>42.8956666666667</v>
      </c>
      <c r="CZ98">
        <v>42.062</v>
      </c>
      <c r="DA98">
        <v>42.875</v>
      </c>
      <c r="DB98">
        <v>44.25</v>
      </c>
      <c r="DC98">
        <v>838.403333333333</v>
      </c>
      <c r="DD98">
        <v>39.5</v>
      </c>
      <c r="DE98">
        <v>0</v>
      </c>
      <c r="DF98">
        <v>1620340458.1</v>
      </c>
      <c r="DG98">
        <v>0</v>
      </c>
      <c r="DH98">
        <v>994.56104</v>
      </c>
      <c r="DI98">
        <v>-17.5422307962268</v>
      </c>
      <c r="DJ98">
        <v>-146.023077015034</v>
      </c>
      <c r="DK98">
        <v>8848.0724</v>
      </c>
      <c r="DL98">
        <v>15</v>
      </c>
      <c r="DM98">
        <v>1620339131</v>
      </c>
      <c r="DN98" t="s">
        <v>299</v>
      </c>
      <c r="DO98">
        <v>1620339116.5</v>
      </c>
      <c r="DP98">
        <v>1620339131</v>
      </c>
      <c r="DQ98">
        <v>60</v>
      </c>
      <c r="DR98">
        <v>0.345</v>
      </c>
      <c r="DS98">
        <v>-0.025</v>
      </c>
      <c r="DT98">
        <v>2.935</v>
      </c>
      <c r="DU98">
        <v>-0.026</v>
      </c>
      <c r="DV98">
        <v>420</v>
      </c>
      <c r="DW98">
        <v>1</v>
      </c>
      <c r="DX98">
        <v>0.12</v>
      </c>
      <c r="DY98">
        <v>0.02</v>
      </c>
      <c r="DZ98">
        <v>-18.2411775</v>
      </c>
      <c r="EA98">
        <v>-0.159047279549615</v>
      </c>
      <c r="EB98">
        <v>0.0316503356024858</v>
      </c>
      <c r="EC98">
        <v>1</v>
      </c>
      <c r="ED98">
        <v>995.598914285714</v>
      </c>
      <c r="EE98">
        <v>-17.5230763209402</v>
      </c>
      <c r="EF98">
        <v>1.77598111913111</v>
      </c>
      <c r="EG98">
        <v>0</v>
      </c>
      <c r="EH98">
        <v>6.63976525</v>
      </c>
      <c r="EI98">
        <v>0.305747954971848</v>
      </c>
      <c r="EJ98">
        <v>0.0294403997924196</v>
      </c>
      <c r="EK98">
        <v>0</v>
      </c>
      <c r="EL98">
        <v>1</v>
      </c>
      <c r="EM98">
        <v>3</v>
      </c>
      <c r="EN98" t="s">
        <v>310</v>
      </c>
      <c r="EO98">
        <v>100</v>
      </c>
      <c r="EP98">
        <v>100</v>
      </c>
      <c r="EQ98">
        <v>2.935</v>
      </c>
      <c r="ER98">
        <v>-0.0261</v>
      </c>
      <c r="ES98">
        <v>2.93495238095244</v>
      </c>
      <c r="ET98">
        <v>0</v>
      </c>
      <c r="EU98">
        <v>0</v>
      </c>
      <c r="EV98">
        <v>0</v>
      </c>
      <c r="EW98">
        <v>-0.0261150999999999</v>
      </c>
      <c r="EX98">
        <v>0</v>
      </c>
      <c r="EY98">
        <v>0</v>
      </c>
      <c r="EZ98">
        <v>0</v>
      </c>
      <c r="FA98">
        <v>-1</v>
      </c>
      <c r="FB98">
        <v>-1</v>
      </c>
      <c r="FC98">
        <v>-1</v>
      </c>
      <c r="FD98">
        <v>-1</v>
      </c>
      <c r="FE98">
        <v>22.3</v>
      </c>
      <c r="FF98">
        <v>22.1</v>
      </c>
      <c r="FG98">
        <v>2</v>
      </c>
      <c r="FH98">
        <v>641.089</v>
      </c>
      <c r="FI98">
        <v>398.655</v>
      </c>
      <c r="FJ98">
        <v>48.0559</v>
      </c>
      <c r="FK98">
        <v>26.3108</v>
      </c>
      <c r="FL98">
        <v>30.001</v>
      </c>
      <c r="FM98">
        <v>25.962</v>
      </c>
      <c r="FN98">
        <v>25.9282</v>
      </c>
      <c r="FO98">
        <v>20.9392</v>
      </c>
      <c r="FP98">
        <v>0</v>
      </c>
      <c r="FQ98">
        <v>100</v>
      </c>
      <c r="FR98">
        <v>50</v>
      </c>
      <c r="FS98">
        <v>420</v>
      </c>
      <c r="FT98">
        <v>26.1215</v>
      </c>
      <c r="FU98">
        <v>101.315</v>
      </c>
      <c r="FV98">
        <v>102.164</v>
      </c>
    </row>
    <row r="99" spans="1:178">
      <c r="A99">
        <v>83</v>
      </c>
      <c r="B99">
        <v>1620340472.1</v>
      </c>
      <c r="C99">
        <v>1230.09999990463</v>
      </c>
      <c r="D99" t="s">
        <v>466</v>
      </c>
      <c r="E99" t="s">
        <v>467</v>
      </c>
      <c r="H99">
        <v>1620340471.1</v>
      </c>
      <c r="I99">
        <f>CE99*AG99*(CA99-CB99)/(100*BT99*(1000-AG99*CA99))</f>
        <v>0</v>
      </c>
      <c r="J99">
        <f>CE99*AG99*(BZ99-BY99*(1000-AG99*CB99)/(1000-AG99*CA99))/(100*BT99)</f>
        <v>0</v>
      </c>
      <c r="K99">
        <f>BY99 - IF(AG99&gt;1, J99*BT99*100.0/(AI99*CM99), 0)</f>
        <v>0</v>
      </c>
      <c r="L99">
        <f>((R99-I99/2)*K99-J99)/(R99+I99/2)</f>
        <v>0</v>
      </c>
      <c r="M99">
        <f>L99*(CF99+CG99)/1000.0</f>
        <v>0</v>
      </c>
      <c r="N99">
        <f>(BY99 - IF(AG99&gt;1, J99*BT99*100.0/(AI99*CM99), 0))*(CF99+CG99)/1000.0</f>
        <v>0</v>
      </c>
      <c r="O99">
        <f>2.0/((1/Q99-1/P99)+SIGN(Q99)*SQRT((1/Q99-1/P99)*(1/Q99-1/P99) + 4*BU99/((BU99+1)*(BU99+1))*(2*1/Q99*1/P99-1/P99*1/P99)))</f>
        <v>0</v>
      </c>
      <c r="P99">
        <f>IF(LEFT(BV99,1)&lt;&gt;"0",IF(LEFT(BV99,1)="1",3.0,BW99),$D$5+$E$5*(CM99*CF99/($K$5*1000))+$F$5*(CM99*CF99/($K$5*1000))*MAX(MIN(BT99,$J$5),$I$5)*MAX(MIN(BT99,$J$5),$I$5)+$G$5*MAX(MIN(BT99,$J$5),$I$5)*(CM99*CF99/($K$5*1000))+$H$5*(CM99*CF99/($K$5*1000))*(CM99*CF99/($K$5*1000)))</f>
        <v>0</v>
      </c>
      <c r="Q99">
        <f>I99*(1000-(1000*0.61365*exp(17.502*U99/(240.97+U99))/(CF99+CG99)+CA99)/2)/(1000*0.61365*exp(17.502*U99/(240.97+U99))/(CF99+CG99)-CA99)</f>
        <v>0</v>
      </c>
      <c r="R99">
        <f>1/((BU99+1)/(O99/1.6)+1/(P99/1.37)) + BU99/((BU99+1)/(O99/1.6) + BU99/(P99/1.37))</f>
        <v>0</v>
      </c>
      <c r="S99">
        <f>(BQ99*BS99)</f>
        <v>0</v>
      </c>
      <c r="T99">
        <f>(CH99+(S99+2*0.95*5.67E-8*(((CH99+$B$7)+273)^4-(CH99+273)^4)-44100*I99)/(1.84*29.3*P99+8*0.95*5.67E-8*(CH99+273)^3))</f>
        <v>0</v>
      </c>
      <c r="U99">
        <f>($C$7*CI99+$D$7*CJ99+$E$7*T99)</f>
        <v>0</v>
      </c>
      <c r="V99">
        <f>0.61365*exp(17.502*U99/(240.97+U99))</f>
        <v>0</v>
      </c>
      <c r="W99">
        <f>(X99/Y99*100)</f>
        <v>0</v>
      </c>
      <c r="X99">
        <f>CA99*(CF99+CG99)/1000</f>
        <v>0</v>
      </c>
      <c r="Y99">
        <f>0.61365*exp(17.502*CH99/(240.97+CH99))</f>
        <v>0</v>
      </c>
      <c r="Z99">
        <f>(V99-CA99*(CF99+CG99)/1000)</f>
        <v>0</v>
      </c>
      <c r="AA99">
        <f>(-I99*44100)</f>
        <v>0</v>
      </c>
      <c r="AB99">
        <f>2*29.3*P99*0.92*(CH99-U99)</f>
        <v>0</v>
      </c>
      <c r="AC99">
        <f>2*0.95*5.67E-8*(((CH99+$B$7)+273)^4-(U99+273)^4)</f>
        <v>0</v>
      </c>
      <c r="AD99">
        <f>S99+AC99+AA99+AB99</f>
        <v>0</v>
      </c>
      <c r="AE99">
        <v>0</v>
      </c>
      <c r="AF99">
        <v>0</v>
      </c>
      <c r="AG99">
        <f>IF(AE99*$H$13&gt;=AI99,1.0,(AI99/(AI99-AE99*$H$13)))</f>
        <v>0</v>
      </c>
      <c r="AH99">
        <f>(AG99-1)*100</f>
        <v>0</v>
      </c>
      <c r="AI99">
        <f>MAX(0,($B$13+$C$13*CM99)/(1+$D$13*CM99)*CF99/(CH99+273)*$E$13)</f>
        <v>0</v>
      </c>
      <c r="AJ99" t="s">
        <v>297</v>
      </c>
      <c r="AK99">
        <v>0</v>
      </c>
      <c r="AL99">
        <v>0</v>
      </c>
      <c r="AM99">
        <f>AL99-AK99</f>
        <v>0</v>
      </c>
      <c r="AN99">
        <f>AM99/AL99</f>
        <v>0</v>
      </c>
      <c r="AO99">
        <v>0</v>
      </c>
      <c r="AP99" t="s">
        <v>297</v>
      </c>
      <c r="AQ99">
        <v>0</v>
      </c>
      <c r="AR99">
        <v>0</v>
      </c>
      <c r="AS99">
        <f>1-AQ99/AR99</f>
        <v>0</v>
      </c>
      <c r="AT99">
        <v>0.5</v>
      </c>
      <c r="AU99">
        <f>BQ99</f>
        <v>0</v>
      </c>
      <c r="AV99">
        <f>J99</f>
        <v>0</v>
      </c>
      <c r="AW99">
        <f>AS99*AT99*AU99</f>
        <v>0</v>
      </c>
      <c r="AX99">
        <f>BC99/AR99</f>
        <v>0</v>
      </c>
      <c r="AY99">
        <f>(AV99-AO99)/AU99</f>
        <v>0</v>
      </c>
      <c r="AZ99">
        <f>(AL99-AR99)/AR99</f>
        <v>0</v>
      </c>
      <c r="BA99" t="s">
        <v>297</v>
      </c>
      <c r="BB99">
        <v>0</v>
      </c>
      <c r="BC99">
        <f>AR99-BB99</f>
        <v>0</v>
      </c>
      <c r="BD99">
        <f>(AR99-AQ99)/(AR99-BB99)</f>
        <v>0</v>
      </c>
      <c r="BE99">
        <f>(AL99-AR99)/(AL99-BB99)</f>
        <v>0</v>
      </c>
      <c r="BF99">
        <f>(AR99-AQ99)/(AR99-AK99)</f>
        <v>0</v>
      </c>
      <c r="BG99">
        <f>(AL99-AR99)/(AL99-AK99)</f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f>$B$11*CN99+$C$11*CO99+$F$11*CP99*(1-CS99)</f>
        <v>0</v>
      </c>
      <c r="BQ99">
        <f>BP99*BR99</f>
        <v>0</v>
      </c>
      <c r="BR99">
        <f>($B$11*$D$9+$C$11*$D$9+$F$11*((DC99+CU99)/MAX(DC99+CU99+DD99, 0.1)*$I$9+DD99/MAX(DC99+CU99+DD99, 0.1)*$J$9))/($B$11+$C$11+$F$11)</f>
        <v>0</v>
      </c>
      <c r="BS99">
        <f>($B$11*$K$9+$C$11*$K$9+$F$11*((DC99+CU99)/MAX(DC99+CU99+DD99, 0.1)*$P$9+DD99/MAX(DC99+CU99+DD99, 0.1)*$Q$9))/($B$11+$C$11+$F$11)</f>
        <v>0</v>
      </c>
      <c r="BT99">
        <v>6</v>
      </c>
      <c r="BU99">
        <v>0.5</v>
      </c>
      <c r="BV99" t="s">
        <v>298</v>
      </c>
      <c r="BW99">
        <v>2</v>
      </c>
      <c r="BX99">
        <v>1620340471.1</v>
      </c>
      <c r="BY99">
        <v>401.723333333333</v>
      </c>
      <c r="BZ99">
        <v>420.099</v>
      </c>
      <c r="CA99">
        <v>32.7378</v>
      </c>
      <c r="CB99">
        <v>25.9837</v>
      </c>
      <c r="CC99">
        <v>398.788333333333</v>
      </c>
      <c r="CD99">
        <v>32.7639</v>
      </c>
      <c r="CE99">
        <v>599.980333333333</v>
      </c>
      <c r="CF99">
        <v>100.268666666667</v>
      </c>
      <c r="CG99">
        <v>0.100025133333333</v>
      </c>
      <c r="CH99">
        <v>38.8527666666667</v>
      </c>
      <c r="CI99">
        <v>36.5985</v>
      </c>
      <c r="CJ99">
        <v>999.9</v>
      </c>
      <c r="CK99">
        <v>0</v>
      </c>
      <c r="CL99">
        <v>0</v>
      </c>
      <c r="CM99">
        <v>9993.73333333333</v>
      </c>
      <c r="CN99">
        <v>0</v>
      </c>
      <c r="CO99">
        <v>0.221023</v>
      </c>
      <c r="CP99">
        <v>883.007666666667</v>
      </c>
      <c r="CQ99">
        <v>0.955005666666667</v>
      </c>
      <c r="CR99">
        <v>0.0449941333333333</v>
      </c>
      <c r="CS99">
        <v>0</v>
      </c>
      <c r="CT99">
        <v>989.101333333333</v>
      </c>
      <c r="CU99">
        <v>4.99999</v>
      </c>
      <c r="CV99">
        <v>8800.67333333333</v>
      </c>
      <c r="CW99">
        <v>7633.23333333333</v>
      </c>
      <c r="CX99">
        <v>40.875</v>
      </c>
      <c r="CY99">
        <v>42.937</v>
      </c>
      <c r="CZ99">
        <v>42.062</v>
      </c>
      <c r="DA99">
        <v>42.875</v>
      </c>
      <c r="DB99">
        <v>44.312</v>
      </c>
      <c r="DC99">
        <v>838.503333333333</v>
      </c>
      <c r="DD99">
        <v>39.5066666666667</v>
      </c>
      <c r="DE99">
        <v>0</v>
      </c>
      <c r="DF99">
        <v>1620340473.1</v>
      </c>
      <c r="DG99">
        <v>0</v>
      </c>
      <c r="DH99">
        <v>990.651615384615</v>
      </c>
      <c r="DI99">
        <v>-13.7012649513939</v>
      </c>
      <c r="DJ99">
        <v>-129.797606861478</v>
      </c>
      <c r="DK99">
        <v>8814.75230769231</v>
      </c>
      <c r="DL99">
        <v>15</v>
      </c>
      <c r="DM99">
        <v>1620339131</v>
      </c>
      <c r="DN99" t="s">
        <v>299</v>
      </c>
      <c r="DO99">
        <v>1620339116.5</v>
      </c>
      <c r="DP99">
        <v>1620339131</v>
      </c>
      <c r="DQ99">
        <v>60</v>
      </c>
      <c r="DR99">
        <v>0.345</v>
      </c>
      <c r="DS99">
        <v>-0.025</v>
      </c>
      <c r="DT99">
        <v>2.935</v>
      </c>
      <c r="DU99">
        <v>-0.026</v>
      </c>
      <c r="DV99">
        <v>420</v>
      </c>
      <c r="DW99">
        <v>1</v>
      </c>
      <c r="DX99">
        <v>0.12</v>
      </c>
      <c r="DY99">
        <v>0.02</v>
      </c>
      <c r="DZ99">
        <v>-18.3073525</v>
      </c>
      <c r="EA99">
        <v>-0.342908442776705</v>
      </c>
      <c r="EB99">
        <v>0.045877685139401</v>
      </c>
      <c r="EC99">
        <v>1</v>
      </c>
      <c r="ED99">
        <v>991.509542857143</v>
      </c>
      <c r="EE99">
        <v>-15.1385518590986</v>
      </c>
      <c r="EF99">
        <v>1.54376790155695</v>
      </c>
      <c r="EG99">
        <v>0</v>
      </c>
      <c r="EH99">
        <v>6.710944</v>
      </c>
      <c r="EI99">
        <v>0.266418461538474</v>
      </c>
      <c r="EJ99">
        <v>0.0256384818973355</v>
      </c>
      <c r="EK99">
        <v>0</v>
      </c>
      <c r="EL99">
        <v>1</v>
      </c>
      <c r="EM99">
        <v>3</v>
      </c>
      <c r="EN99" t="s">
        <v>310</v>
      </c>
      <c r="EO99">
        <v>100</v>
      </c>
      <c r="EP99">
        <v>100</v>
      </c>
      <c r="EQ99">
        <v>2.935</v>
      </c>
      <c r="ER99">
        <v>-0.0261</v>
      </c>
      <c r="ES99">
        <v>2.93495238095244</v>
      </c>
      <c r="ET99">
        <v>0</v>
      </c>
      <c r="EU99">
        <v>0</v>
      </c>
      <c r="EV99">
        <v>0</v>
      </c>
      <c r="EW99">
        <v>-0.0261150999999999</v>
      </c>
      <c r="EX99">
        <v>0</v>
      </c>
      <c r="EY99">
        <v>0</v>
      </c>
      <c r="EZ99">
        <v>0</v>
      </c>
      <c r="FA99">
        <v>-1</v>
      </c>
      <c r="FB99">
        <v>-1</v>
      </c>
      <c r="FC99">
        <v>-1</v>
      </c>
      <c r="FD99">
        <v>-1</v>
      </c>
      <c r="FE99">
        <v>22.6</v>
      </c>
      <c r="FF99">
        <v>22.4</v>
      </c>
      <c r="FG99">
        <v>2</v>
      </c>
      <c r="FH99">
        <v>641.282</v>
      </c>
      <c r="FI99">
        <v>398.346</v>
      </c>
      <c r="FJ99">
        <v>48.2299</v>
      </c>
      <c r="FK99">
        <v>26.3484</v>
      </c>
      <c r="FL99">
        <v>30.0008</v>
      </c>
      <c r="FM99">
        <v>25.9885</v>
      </c>
      <c r="FN99">
        <v>25.9566</v>
      </c>
      <c r="FO99">
        <v>20.9352</v>
      </c>
      <c r="FP99">
        <v>6.06656</v>
      </c>
      <c r="FQ99">
        <v>100</v>
      </c>
      <c r="FR99">
        <v>50</v>
      </c>
      <c r="FS99">
        <v>420</v>
      </c>
      <c r="FT99">
        <v>25.0092</v>
      </c>
      <c r="FU99">
        <v>101.313</v>
      </c>
      <c r="FV99">
        <v>102.159</v>
      </c>
    </row>
    <row r="100" spans="1:178">
      <c r="A100">
        <v>84</v>
      </c>
      <c r="B100">
        <v>1620340487.1</v>
      </c>
      <c r="C100">
        <v>1245.09999990463</v>
      </c>
      <c r="D100" t="s">
        <v>468</v>
      </c>
      <c r="E100" t="s">
        <v>469</v>
      </c>
      <c r="H100">
        <v>1620340486.1</v>
      </c>
      <c r="I100">
        <f>CE100*AG100*(CA100-CB100)/(100*BT100*(1000-AG100*CA100))</f>
        <v>0</v>
      </c>
      <c r="J100">
        <f>CE100*AG100*(BZ100-BY100*(1000-AG100*CB100)/(1000-AG100*CA100))/(100*BT100)</f>
        <v>0</v>
      </c>
      <c r="K100">
        <f>BY100 - IF(AG100&gt;1, J100*BT100*100.0/(AI100*CM100), 0)</f>
        <v>0</v>
      </c>
      <c r="L100">
        <f>((R100-I100/2)*K100-J100)/(R100+I100/2)</f>
        <v>0</v>
      </c>
      <c r="M100">
        <f>L100*(CF100+CG100)/1000.0</f>
        <v>0</v>
      </c>
      <c r="N100">
        <f>(BY100 - IF(AG100&gt;1, J100*BT100*100.0/(AI100*CM100), 0))*(CF100+CG100)/1000.0</f>
        <v>0</v>
      </c>
      <c r="O100">
        <f>2.0/((1/Q100-1/P100)+SIGN(Q100)*SQRT((1/Q100-1/P100)*(1/Q100-1/P100) + 4*BU100/((BU100+1)*(BU100+1))*(2*1/Q100*1/P100-1/P100*1/P100)))</f>
        <v>0</v>
      </c>
      <c r="P100">
        <f>IF(LEFT(BV100,1)&lt;&gt;"0",IF(LEFT(BV100,1)="1",3.0,BW100),$D$5+$E$5*(CM100*CF100/($K$5*1000))+$F$5*(CM100*CF100/($K$5*1000))*MAX(MIN(BT100,$J$5),$I$5)*MAX(MIN(BT100,$J$5),$I$5)+$G$5*MAX(MIN(BT100,$J$5),$I$5)*(CM100*CF100/($K$5*1000))+$H$5*(CM100*CF100/($K$5*1000))*(CM100*CF100/($K$5*1000)))</f>
        <v>0</v>
      </c>
      <c r="Q100">
        <f>I100*(1000-(1000*0.61365*exp(17.502*U100/(240.97+U100))/(CF100+CG100)+CA100)/2)/(1000*0.61365*exp(17.502*U100/(240.97+U100))/(CF100+CG100)-CA100)</f>
        <v>0</v>
      </c>
      <c r="R100">
        <f>1/((BU100+1)/(O100/1.6)+1/(P100/1.37)) + BU100/((BU100+1)/(O100/1.6) + BU100/(P100/1.37))</f>
        <v>0</v>
      </c>
      <c r="S100">
        <f>(BQ100*BS100)</f>
        <v>0</v>
      </c>
      <c r="T100">
        <f>(CH100+(S100+2*0.95*5.67E-8*(((CH100+$B$7)+273)^4-(CH100+273)^4)-44100*I100)/(1.84*29.3*P100+8*0.95*5.67E-8*(CH100+273)^3))</f>
        <v>0</v>
      </c>
      <c r="U100">
        <f>($C$7*CI100+$D$7*CJ100+$E$7*T100)</f>
        <v>0</v>
      </c>
      <c r="V100">
        <f>0.61365*exp(17.502*U100/(240.97+U100))</f>
        <v>0</v>
      </c>
      <c r="W100">
        <f>(X100/Y100*100)</f>
        <v>0</v>
      </c>
      <c r="X100">
        <f>CA100*(CF100+CG100)/1000</f>
        <v>0</v>
      </c>
      <c r="Y100">
        <f>0.61365*exp(17.502*CH100/(240.97+CH100))</f>
        <v>0</v>
      </c>
      <c r="Z100">
        <f>(V100-CA100*(CF100+CG100)/1000)</f>
        <v>0</v>
      </c>
      <c r="AA100">
        <f>(-I100*44100)</f>
        <v>0</v>
      </c>
      <c r="AB100">
        <f>2*29.3*P100*0.92*(CH100-U100)</f>
        <v>0</v>
      </c>
      <c r="AC100">
        <f>2*0.95*5.67E-8*(((CH100+$B$7)+273)^4-(U100+273)^4)</f>
        <v>0</v>
      </c>
      <c r="AD100">
        <f>S100+AC100+AA100+AB100</f>
        <v>0</v>
      </c>
      <c r="AE100">
        <v>0</v>
      </c>
      <c r="AF100">
        <v>0</v>
      </c>
      <c r="AG100">
        <f>IF(AE100*$H$13&gt;=AI100,1.0,(AI100/(AI100-AE100*$H$13)))</f>
        <v>0</v>
      </c>
      <c r="AH100">
        <f>(AG100-1)*100</f>
        <v>0</v>
      </c>
      <c r="AI100">
        <f>MAX(0,($B$13+$C$13*CM100)/(1+$D$13*CM100)*CF100/(CH100+273)*$E$13)</f>
        <v>0</v>
      </c>
      <c r="AJ100" t="s">
        <v>297</v>
      </c>
      <c r="AK100">
        <v>0</v>
      </c>
      <c r="AL100">
        <v>0</v>
      </c>
      <c r="AM100">
        <f>AL100-AK100</f>
        <v>0</v>
      </c>
      <c r="AN100">
        <f>AM100/AL100</f>
        <v>0</v>
      </c>
      <c r="AO100">
        <v>0</v>
      </c>
      <c r="AP100" t="s">
        <v>297</v>
      </c>
      <c r="AQ100">
        <v>0</v>
      </c>
      <c r="AR100">
        <v>0</v>
      </c>
      <c r="AS100">
        <f>1-AQ100/AR100</f>
        <v>0</v>
      </c>
      <c r="AT100">
        <v>0.5</v>
      </c>
      <c r="AU100">
        <f>BQ100</f>
        <v>0</v>
      </c>
      <c r="AV100">
        <f>J100</f>
        <v>0</v>
      </c>
      <c r="AW100">
        <f>AS100*AT100*AU100</f>
        <v>0</v>
      </c>
      <c r="AX100">
        <f>BC100/AR100</f>
        <v>0</v>
      </c>
      <c r="AY100">
        <f>(AV100-AO100)/AU100</f>
        <v>0</v>
      </c>
      <c r="AZ100">
        <f>(AL100-AR100)/AR100</f>
        <v>0</v>
      </c>
      <c r="BA100" t="s">
        <v>297</v>
      </c>
      <c r="BB100">
        <v>0</v>
      </c>
      <c r="BC100">
        <f>AR100-BB100</f>
        <v>0</v>
      </c>
      <c r="BD100">
        <f>(AR100-AQ100)/(AR100-BB100)</f>
        <v>0</v>
      </c>
      <c r="BE100">
        <f>(AL100-AR100)/(AL100-BB100)</f>
        <v>0</v>
      </c>
      <c r="BF100">
        <f>(AR100-AQ100)/(AR100-AK100)</f>
        <v>0</v>
      </c>
      <c r="BG100">
        <f>(AL100-AR100)/(AL100-AK100)</f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f>$B$11*CN100+$C$11*CO100+$F$11*CP100*(1-CS100)</f>
        <v>0</v>
      </c>
      <c r="BQ100">
        <f>BP100*BR100</f>
        <v>0</v>
      </c>
      <c r="BR100">
        <f>($B$11*$D$9+$C$11*$D$9+$F$11*((DC100+CU100)/MAX(DC100+CU100+DD100, 0.1)*$I$9+DD100/MAX(DC100+CU100+DD100, 0.1)*$J$9))/($B$11+$C$11+$F$11)</f>
        <v>0</v>
      </c>
      <c r="BS100">
        <f>($B$11*$K$9+$C$11*$K$9+$F$11*((DC100+CU100)/MAX(DC100+CU100+DD100, 0.1)*$P$9+DD100/MAX(DC100+CU100+DD100, 0.1)*$Q$9))/($B$11+$C$11+$F$11)</f>
        <v>0</v>
      </c>
      <c r="BT100">
        <v>6</v>
      </c>
      <c r="BU100">
        <v>0.5</v>
      </c>
      <c r="BV100" t="s">
        <v>298</v>
      </c>
      <c r="BW100">
        <v>2</v>
      </c>
      <c r="BX100">
        <v>1620340486.1</v>
      </c>
      <c r="BY100">
        <v>401.683</v>
      </c>
      <c r="BZ100">
        <v>420.057666666667</v>
      </c>
      <c r="CA100">
        <v>32.8048</v>
      </c>
      <c r="CB100">
        <v>25.9925666666667</v>
      </c>
      <c r="CC100">
        <v>398.748</v>
      </c>
      <c r="CD100">
        <v>32.8309</v>
      </c>
      <c r="CE100">
        <v>599.997333333333</v>
      </c>
      <c r="CF100">
        <v>100.269</v>
      </c>
      <c r="CG100">
        <v>0.100132</v>
      </c>
      <c r="CH100">
        <v>39.0326</v>
      </c>
      <c r="CI100">
        <v>36.7393333333333</v>
      </c>
      <c r="CJ100">
        <v>999.9</v>
      </c>
      <c r="CK100">
        <v>0</v>
      </c>
      <c r="CL100">
        <v>0</v>
      </c>
      <c r="CM100">
        <v>9993.31333333333</v>
      </c>
      <c r="CN100">
        <v>0</v>
      </c>
      <c r="CO100">
        <v>0.221023</v>
      </c>
      <c r="CP100">
        <v>882.919333333333</v>
      </c>
      <c r="CQ100">
        <v>0.955001333333333</v>
      </c>
      <c r="CR100">
        <v>0.0449983666666667</v>
      </c>
      <c r="CS100">
        <v>0</v>
      </c>
      <c r="CT100">
        <v>985.795</v>
      </c>
      <c r="CU100">
        <v>4.99999</v>
      </c>
      <c r="CV100">
        <v>8771.41333333333</v>
      </c>
      <c r="CW100">
        <v>7632.45333333333</v>
      </c>
      <c r="CX100">
        <v>40.937</v>
      </c>
      <c r="CY100">
        <v>43</v>
      </c>
      <c r="CZ100">
        <v>42.125</v>
      </c>
      <c r="DA100">
        <v>42.875</v>
      </c>
      <c r="DB100">
        <v>44.375</v>
      </c>
      <c r="DC100">
        <v>838.413333333333</v>
      </c>
      <c r="DD100">
        <v>39.5033333333333</v>
      </c>
      <c r="DE100">
        <v>0</v>
      </c>
      <c r="DF100">
        <v>1620340488.1</v>
      </c>
      <c r="DG100">
        <v>0</v>
      </c>
      <c r="DH100">
        <v>987.18248</v>
      </c>
      <c r="DI100">
        <v>-12.9034615680961</v>
      </c>
      <c r="DJ100">
        <v>-111.85692322764</v>
      </c>
      <c r="DK100">
        <v>8783.766</v>
      </c>
      <c r="DL100">
        <v>15</v>
      </c>
      <c r="DM100">
        <v>1620339131</v>
      </c>
      <c r="DN100" t="s">
        <v>299</v>
      </c>
      <c r="DO100">
        <v>1620339116.5</v>
      </c>
      <c r="DP100">
        <v>1620339131</v>
      </c>
      <c r="DQ100">
        <v>60</v>
      </c>
      <c r="DR100">
        <v>0.345</v>
      </c>
      <c r="DS100">
        <v>-0.025</v>
      </c>
      <c r="DT100">
        <v>2.935</v>
      </c>
      <c r="DU100">
        <v>-0.026</v>
      </c>
      <c r="DV100">
        <v>420</v>
      </c>
      <c r="DW100">
        <v>1</v>
      </c>
      <c r="DX100">
        <v>0.12</v>
      </c>
      <c r="DY100">
        <v>0.02</v>
      </c>
      <c r="DZ100">
        <v>-18.324175</v>
      </c>
      <c r="EA100">
        <v>0.0426844277673984</v>
      </c>
      <c r="EB100">
        <v>0.0384488280055452</v>
      </c>
      <c r="EC100">
        <v>1</v>
      </c>
      <c r="ED100">
        <v>988.012371428571</v>
      </c>
      <c r="EE100">
        <v>-13.9530218201391</v>
      </c>
      <c r="EF100">
        <v>1.41560840197955</v>
      </c>
      <c r="EG100">
        <v>0</v>
      </c>
      <c r="EH100">
        <v>6.77611275</v>
      </c>
      <c r="EI100">
        <v>0.239510431519681</v>
      </c>
      <c r="EJ100">
        <v>0.0231604026290023</v>
      </c>
      <c r="EK100">
        <v>0</v>
      </c>
      <c r="EL100">
        <v>1</v>
      </c>
      <c r="EM100">
        <v>3</v>
      </c>
      <c r="EN100" t="s">
        <v>310</v>
      </c>
      <c r="EO100">
        <v>100</v>
      </c>
      <c r="EP100">
        <v>100</v>
      </c>
      <c r="EQ100">
        <v>2.935</v>
      </c>
      <c r="ER100">
        <v>-0.0261</v>
      </c>
      <c r="ES100">
        <v>2.93495238095244</v>
      </c>
      <c r="ET100">
        <v>0</v>
      </c>
      <c r="EU100">
        <v>0</v>
      </c>
      <c r="EV100">
        <v>0</v>
      </c>
      <c r="EW100">
        <v>-0.0261150999999999</v>
      </c>
      <c r="EX100">
        <v>0</v>
      </c>
      <c r="EY100">
        <v>0</v>
      </c>
      <c r="EZ100">
        <v>0</v>
      </c>
      <c r="FA100">
        <v>-1</v>
      </c>
      <c r="FB100">
        <v>-1</v>
      </c>
      <c r="FC100">
        <v>-1</v>
      </c>
      <c r="FD100">
        <v>-1</v>
      </c>
      <c r="FE100">
        <v>22.8</v>
      </c>
      <c r="FF100">
        <v>22.6</v>
      </c>
      <c r="FG100">
        <v>2</v>
      </c>
      <c r="FH100">
        <v>641.137</v>
      </c>
      <c r="FI100">
        <v>397.454</v>
      </c>
      <c r="FJ100">
        <v>48.3942</v>
      </c>
      <c r="FK100">
        <v>26.3862</v>
      </c>
      <c r="FL100">
        <v>30.0009</v>
      </c>
      <c r="FM100">
        <v>26.017</v>
      </c>
      <c r="FN100">
        <v>25.9853</v>
      </c>
      <c r="FO100">
        <v>20.9345</v>
      </c>
      <c r="FP100">
        <v>26.0132</v>
      </c>
      <c r="FQ100">
        <v>100</v>
      </c>
      <c r="FR100">
        <v>50</v>
      </c>
      <c r="FS100">
        <v>420</v>
      </c>
      <c r="FT100">
        <v>23.8159</v>
      </c>
      <c r="FU100">
        <v>101.305</v>
      </c>
      <c r="FV100">
        <v>102.154</v>
      </c>
    </row>
    <row r="101" spans="1:178">
      <c r="A101">
        <v>85</v>
      </c>
      <c r="B101">
        <v>1620340502.1</v>
      </c>
      <c r="C101">
        <v>1260.09999990463</v>
      </c>
      <c r="D101" t="s">
        <v>470</v>
      </c>
      <c r="E101" t="s">
        <v>471</v>
      </c>
      <c r="H101">
        <v>1620340501.1</v>
      </c>
      <c r="I101">
        <f>CE101*AG101*(CA101-CB101)/(100*BT101*(1000-AG101*CA101))</f>
        <v>0</v>
      </c>
      <c r="J101">
        <f>CE101*AG101*(BZ101-BY101*(1000-AG101*CB101)/(1000-AG101*CA101))/(100*BT101)</f>
        <v>0</v>
      </c>
      <c r="K101">
        <f>BY101 - IF(AG101&gt;1, J101*BT101*100.0/(AI101*CM101), 0)</f>
        <v>0</v>
      </c>
      <c r="L101">
        <f>((R101-I101/2)*K101-J101)/(R101+I101/2)</f>
        <v>0</v>
      </c>
      <c r="M101">
        <f>L101*(CF101+CG101)/1000.0</f>
        <v>0</v>
      </c>
      <c r="N101">
        <f>(BY101 - IF(AG101&gt;1, J101*BT101*100.0/(AI101*CM101), 0))*(CF101+CG101)/1000.0</f>
        <v>0</v>
      </c>
      <c r="O101">
        <f>2.0/((1/Q101-1/P101)+SIGN(Q101)*SQRT((1/Q101-1/P101)*(1/Q101-1/P101) + 4*BU101/((BU101+1)*(BU101+1))*(2*1/Q101*1/P101-1/P101*1/P101)))</f>
        <v>0</v>
      </c>
      <c r="P101">
        <f>IF(LEFT(BV101,1)&lt;&gt;"0",IF(LEFT(BV101,1)="1",3.0,BW101),$D$5+$E$5*(CM101*CF101/($K$5*1000))+$F$5*(CM101*CF101/($K$5*1000))*MAX(MIN(BT101,$J$5),$I$5)*MAX(MIN(BT101,$J$5),$I$5)+$G$5*MAX(MIN(BT101,$J$5),$I$5)*(CM101*CF101/($K$5*1000))+$H$5*(CM101*CF101/($K$5*1000))*(CM101*CF101/($K$5*1000)))</f>
        <v>0</v>
      </c>
      <c r="Q101">
        <f>I101*(1000-(1000*0.61365*exp(17.502*U101/(240.97+U101))/(CF101+CG101)+CA101)/2)/(1000*0.61365*exp(17.502*U101/(240.97+U101))/(CF101+CG101)-CA101)</f>
        <v>0</v>
      </c>
      <c r="R101">
        <f>1/((BU101+1)/(O101/1.6)+1/(P101/1.37)) + BU101/((BU101+1)/(O101/1.6) + BU101/(P101/1.37))</f>
        <v>0</v>
      </c>
      <c r="S101">
        <f>(BQ101*BS101)</f>
        <v>0</v>
      </c>
      <c r="T101">
        <f>(CH101+(S101+2*0.95*5.67E-8*(((CH101+$B$7)+273)^4-(CH101+273)^4)-44100*I101)/(1.84*29.3*P101+8*0.95*5.67E-8*(CH101+273)^3))</f>
        <v>0</v>
      </c>
      <c r="U101">
        <f>($C$7*CI101+$D$7*CJ101+$E$7*T101)</f>
        <v>0</v>
      </c>
      <c r="V101">
        <f>0.61365*exp(17.502*U101/(240.97+U101))</f>
        <v>0</v>
      </c>
      <c r="W101">
        <f>(X101/Y101*100)</f>
        <v>0</v>
      </c>
      <c r="X101">
        <f>CA101*(CF101+CG101)/1000</f>
        <v>0</v>
      </c>
      <c r="Y101">
        <f>0.61365*exp(17.502*CH101/(240.97+CH101))</f>
        <v>0</v>
      </c>
      <c r="Z101">
        <f>(V101-CA101*(CF101+CG101)/1000)</f>
        <v>0</v>
      </c>
      <c r="AA101">
        <f>(-I101*44100)</f>
        <v>0</v>
      </c>
      <c r="AB101">
        <f>2*29.3*P101*0.92*(CH101-U101)</f>
        <v>0</v>
      </c>
      <c r="AC101">
        <f>2*0.95*5.67E-8*(((CH101+$B$7)+273)^4-(U101+273)^4)</f>
        <v>0</v>
      </c>
      <c r="AD101">
        <f>S101+AC101+AA101+AB101</f>
        <v>0</v>
      </c>
      <c r="AE101">
        <v>0</v>
      </c>
      <c r="AF101">
        <v>0</v>
      </c>
      <c r="AG101">
        <f>IF(AE101*$H$13&gt;=AI101,1.0,(AI101/(AI101-AE101*$H$13)))</f>
        <v>0</v>
      </c>
      <c r="AH101">
        <f>(AG101-1)*100</f>
        <v>0</v>
      </c>
      <c r="AI101">
        <f>MAX(0,($B$13+$C$13*CM101)/(1+$D$13*CM101)*CF101/(CH101+273)*$E$13)</f>
        <v>0</v>
      </c>
      <c r="AJ101" t="s">
        <v>297</v>
      </c>
      <c r="AK101">
        <v>0</v>
      </c>
      <c r="AL101">
        <v>0</v>
      </c>
      <c r="AM101">
        <f>AL101-AK101</f>
        <v>0</v>
      </c>
      <c r="AN101">
        <f>AM101/AL101</f>
        <v>0</v>
      </c>
      <c r="AO101">
        <v>0</v>
      </c>
      <c r="AP101" t="s">
        <v>297</v>
      </c>
      <c r="AQ101">
        <v>0</v>
      </c>
      <c r="AR101">
        <v>0</v>
      </c>
      <c r="AS101">
        <f>1-AQ101/AR101</f>
        <v>0</v>
      </c>
      <c r="AT101">
        <v>0.5</v>
      </c>
      <c r="AU101">
        <f>BQ101</f>
        <v>0</v>
      </c>
      <c r="AV101">
        <f>J101</f>
        <v>0</v>
      </c>
      <c r="AW101">
        <f>AS101*AT101*AU101</f>
        <v>0</v>
      </c>
      <c r="AX101">
        <f>BC101/AR101</f>
        <v>0</v>
      </c>
      <c r="AY101">
        <f>(AV101-AO101)/AU101</f>
        <v>0</v>
      </c>
      <c r="AZ101">
        <f>(AL101-AR101)/AR101</f>
        <v>0</v>
      </c>
      <c r="BA101" t="s">
        <v>297</v>
      </c>
      <c r="BB101">
        <v>0</v>
      </c>
      <c r="BC101">
        <f>AR101-BB101</f>
        <v>0</v>
      </c>
      <c r="BD101">
        <f>(AR101-AQ101)/(AR101-BB101)</f>
        <v>0</v>
      </c>
      <c r="BE101">
        <f>(AL101-AR101)/(AL101-BB101)</f>
        <v>0</v>
      </c>
      <c r="BF101">
        <f>(AR101-AQ101)/(AR101-AK101)</f>
        <v>0</v>
      </c>
      <c r="BG101">
        <f>(AL101-AR101)/(AL101-AK101)</f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f>$B$11*CN101+$C$11*CO101+$F$11*CP101*(1-CS101)</f>
        <v>0</v>
      </c>
      <c r="BQ101">
        <f>BP101*BR101</f>
        <v>0</v>
      </c>
      <c r="BR101">
        <f>($B$11*$D$9+$C$11*$D$9+$F$11*((DC101+CU101)/MAX(DC101+CU101+DD101, 0.1)*$I$9+DD101/MAX(DC101+CU101+DD101, 0.1)*$J$9))/($B$11+$C$11+$F$11)</f>
        <v>0</v>
      </c>
      <c r="BS101">
        <f>($B$11*$K$9+$C$11*$K$9+$F$11*((DC101+CU101)/MAX(DC101+CU101+DD101, 0.1)*$P$9+DD101/MAX(DC101+CU101+DD101, 0.1)*$Q$9))/($B$11+$C$11+$F$11)</f>
        <v>0</v>
      </c>
      <c r="BT101">
        <v>6</v>
      </c>
      <c r="BU101">
        <v>0.5</v>
      </c>
      <c r="BV101" t="s">
        <v>298</v>
      </c>
      <c r="BW101">
        <v>2</v>
      </c>
      <c r="BX101">
        <v>1620340501.1</v>
      </c>
      <c r="BY101">
        <v>401.552333333333</v>
      </c>
      <c r="BZ101">
        <v>420.061333333333</v>
      </c>
      <c r="CA101">
        <v>32.8699666666667</v>
      </c>
      <c r="CB101">
        <v>26.0028333333333</v>
      </c>
      <c r="CC101">
        <v>398.617333333333</v>
      </c>
      <c r="CD101">
        <v>32.8960666666667</v>
      </c>
      <c r="CE101">
        <v>600.037333333333</v>
      </c>
      <c r="CF101">
        <v>100.27</v>
      </c>
      <c r="CG101">
        <v>0.0992436</v>
      </c>
      <c r="CH101">
        <v>39.2147</v>
      </c>
      <c r="CI101">
        <v>36.8642333333333</v>
      </c>
      <c r="CJ101">
        <v>999.9</v>
      </c>
      <c r="CK101">
        <v>0</v>
      </c>
      <c r="CL101">
        <v>0</v>
      </c>
      <c r="CM101">
        <v>10038.7666666667</v>
      </c>
      <c r="CN101">
        <v>0</v>
      </c>
      <c r="CO101">
        <v>0.221023</v>
      </c>
      <c r="CP101">
        <v>882.836666666667</v>
      </c>
      <c r="CQ101">
        <v>0.954997</v>
      </c>
      <c r="CR101">
        <v>0.0450026</v>
      </c>
      <c r="CS101">
        <v>0</v>
      </c>
      <c r="CT101">
        <v>983.335666666666</v>
      </c>
      <c r="CU101">
        <v>4.99999</v>
      </c>
      <c r="CV101">
        <v>8746.63333333333</v>
      </c>
      <c r="CW101">
        <v>7631.71666666667</v>
      </c>
      <c r="CX101">
        <v>41</v>
      </c>
      <c r="CY101">
        <v>43.0206666666667</v>
      </c>
      <c r="CZ101">
        <v>42.1456666666667</v>
      </c>
      <c r="DA101">
        <v>42.937</v>
      </c>
      <c r="DB101">
        <v>44.437</v>
      </c>
      <c r="DC101">
        <v>838.33</v>
      </c>
      <c r="DD101">
        <v>39.5033333333333</v>
      </c>
      <c r="DE101">
        <v>0</v>
      </c>
      <c r="DF101">
        <v>1620340503.1</v>
      </c>
      <c r="DG101">
        <v>0</v>
      </c>
      <c r="DH101">
        <v>984.270807692308</v>
      </c>
      <c r="DI101">
        <v>-10.5810256362746</v>
      </c>
      <c r="DJ101">
        <v>-94.852307710813</v>
      </c>
      <c r="DK101">
        <v>8758.70961538461</v>
      </c>
      <c r="DL101">
        <v>15</v>
      </c>
      <c r="DM101">
        <v>1620339131</v>
      </c>
      <c r="DN101" t="s">
        <v>299</v>
      </c>
      <c r="DO101">
        <v>1620339116.5</v>
      </c>
      <c r="DP101">
        <v>1620339131</v>
      </c>
      <c r="DQ101">
        <v>60</v>
      </c>
      <c r="DR101">
        <v>0.345</v>
      </c>
      <c r="DS101">
        <v>-0.025</v>
      </c>
      <c r="DT101">
        <v>2.935</v>
      </c>
      <c r="DU101">
        <v>-0.026</v>
      </c>
      <c r="DV101">
        <v>420</v>
      </c>
      <c r="DW101">
        <v>1</v>
      </c>
      <c r="DX101">
        <v>0.12</v>
      </c>
      <c r="DY101">
        <v>0.02</v>
      </c>
      <c r="DZ101">
        <v>-18.334845</v>
      </c>
      <c r="EA101">
        <v>0.37163527204503</v>
      </c>
      <c r="EB101">
        <v>0.128730206148363</v>
      </c>
      <c r="EC101">
        <v>1</v>
      </c>
      <c r="ED101">
        <v>984.846264705882</v>
      </c>
      <c r="EE101">
        <v>-10.9407676621563</v>
      </c>
      <c r="EF101">
        <v>1.09358951081568</v>
      </c>
      <c r="EG101">
        <v>0</v>
      </c>
      <c r="EH101">
        <v>6.83134775</v>
      </c>
      <c r="EI101">
        <v>0.213570619136939</v>
      </c>
      <c r="EJ101">
        <v>0.0205873062210067</v>
      </c>
      <c r="EK101">
        <v>0</v>
      </c>
      <c r="EL101">
        <v>1</v>
      </c>
      <c r="EM101">
        <v>3</v>
      </c>
      <c r="EN101" t="s">
        <v>310</v>
      </c>
      <c r="EO101">
        <v>100</v>
      </c>
      <c r="EP101">
        <v>100</v>
      </c>
      <c r="EQ101">
        <v>2.935</v>
      </c>
      <c r="ER101">
        <v>-0.0262</v>
      </c>
      <c r="ES101">
        <v>2.93495238095244</v>
      </c>
      <c r="ET101">
        <v>0</v>
      </c>
      <c r="EU101">
        <v>0</v>
      </c>
      <c r="EV101">
        <v>0</v>
      </c>
      <c r="EW101">
        <v>-0.0261150999999999</v>
      </c>
      <c r="EX101">
        <v>0</v>
      </c>
      <c r="EY101">
        <v>0</v>
      </c>
      <c r="EZ101">
        <v>0</v>
      </c>
      <c r="FA101">
        <v>-1</v>
      </c>
      <c r="FB101">
        <v>-1</v>
      </c>
      <c r="FC101">
        <v>-1</v>
      </c>
      <c r="FD101">
        <v>-1</v>
      </c>
      <c r="FE101">
        <v>23.1</v>
      </c>
      <c r="FF101">
        <v>22.9</v>
      </c>
      <c r="FG101">
        <v>2</v>
      </c>
      <c r="FH101">
        <v>641.471</v>
      </c>
      <c r="FI101">
        <v>395.654</v>
      </c>
      <c r="FJ101">
        <v>48.5465</v>
      </c>
      <c r="FK101">
        <v>26.4219</v>
      </c>
      <c r="FL101">
        <v>30.0009</v>
      </c>
      <c r="FM101">
        <v>26.0455</v>
      </c>
      <c r="FN101">
        <v>26.0155</v>
      </c>
      <c r="FO101">
        <v>20.916</v>
      </c>
      <c r="FP101">
        <v>58.7105</v>
      </c>
      <c r="FQ101">
        <v>100</v>
      </c>
      <c r="FR101">
        <v>50</v>
      </c>
      <c r="FS101">
        <v>420</v>
      </c>
      <c r="FT101">
        <v>22.8203</v>
      </c>
      <c r="FU101">
        <v>101.302</v>
      </c>
      <c r="FV101">
        <v>102.149</v>
      </c>
    </row>
    <row r="102" spans="1:178">
      <c r="A102">
        <v>86</v>
      </c>
      <c r="B102">
        <v>1620340517.1</v>
      </c>
      <c r="C102">
        <v>1275.09999990463</v>
      </c>
      <c r="D102" t="s">
        <v>472</v>
      </c>
      <c r="E102" t="s">
        <v>473</v>
      </c>
      <c r="H102">
        <v>1620340516.1</v>
      </c>
      <c r="I102">
        <f>CE102*AG102*(CA102-CB102)/(100*BT102*(1000-AG102*CA102))</f>
        <v>0</v>
      </c>
      <c r="J102">
        <f>CE102*AG102*(BZ102-BY102*(1000-AG102*CB102)/(1000-AG102*CA102))/(100*BT102)</f>
        <v>0</v>
      </c>
      <c r="K102">
        <f>BY102 - IF(AG102&gt;1, J102*BT102*100.0/(AI102*CM102), 0)</f>
        <v>0</v>
      </c>
      <c r="L102">
        <f>((R102-I102/2)*K102-J102)/(R102+I102/2)</f>
        <v>0</v>
      </c>
      <c r="M102">
        <f>L102*(CF102+CG102)/1000.0</f>
        <v>0</v>
      </c>
      <c r="N102">
        <f>(BY102 - IF(AG102&gt;1, J102*BT102*100.0/(AI102*CM102), 0))*(CF102+CG102)/1000.0</f>
        <v>0</v>
      </c>
      <c r="O102">
        <f>2.0/((1/Q102-1/P102)+SIGN(Q102)*SQRT((1/Q102-1/P102)*(1/Q102-1/P102) + 4*BU102/((BU102+1)*(BU102+1))*(2*1/Q102*1/P102-1/P102*1/P102)))</f>
        <v>0</v>
      </c>
      <c r="P102">
        <f>IF(LEFT(BV102,1)&lt;&gt;"0",IF(LEFT(BV102,1)="1",3.0,BW102),$D$5+$E$5*(CM102*CF102/($K$5*1000))+$F$5*(CM102*CF102/($K$5*1000))*MAX(MIN(BT102,$J$5),$I$5)*MAX(MIN(BT102,$J$5),$I$5)+$G$5*MAX(MIN(BT102,$J$5),$I$5)*(CM102*CF102/($K$5*1000))+$H$5*(CM102*CF102/($K$5*1000))*(CM102*CF102/($K$5*1000)))</f>
        <v>0</v>
      </c>
      <c r="Q102">
        <f>I102*(1000-(1000*0.61365*exp(17.502*U102/(240.97+U102))/(CF102+CG102)+CA102)/2)/(1000*0.61365*exp(17.502*U102/(240.97+U102))/(CF102+CG102)-CA102)</f>
        <v>0</v>
      </c>
      <c r="R102">
        <f>1/((BU102+1)/(O102/1.6)+1/(P102/1.37)) + BU102/((BU102+1)/(O102/1.6) + BU102/(P102/1.37))</f>
        <v>0</v>
      </c>
      <c r="S102">
        <f>(BQ102*BS102)</f>
        <v>0</v>
      </c>
      <c r="T102">
        <f>(CH102+(S102+2*0.95*5.67E-8*(((CH102+$B$7)+273)^4-(CH102+273)^4)-44100*I102)/(1.84*29.3*P102+8*0.95*5.67E-8*(CH102+273)^3))</f>
        <v>0</v>
      </c>
      <c r="U102">
        <f>($C$7*CI102+$D$7*CJ102+$E$7*T102)</f>
        <v>0</v>
      </c>
      <c r="V102">
        <f>0.61365*exp(17.502*U102/(240.97+U102))</f>
        <v>0</v>
      </c>
      <c r="W102">
        <f>(X102/Y102*100)</f>
        <v>0</v>
      </c>
      <c r="X102">
        <f>CA102*(CF102+CG102)/1000</f>
        <v>0</v>
      </c>
      <c r="Y102">
        <f>0.61365*exp(17.502*CH102/(240.97+CH102))</f>
        <v>0</v>
      </c>
      <c r="Z102">
        <f>(V102-CA102*(CF102+CG102)/1000)</f>
        <v>0</v>
      </c>
      <c r="AA102">
        <f>(-I102*44100)</f>
        <v>0</v>
      </c>
      <c r="AB102">
        <f>2*29.3*P102*0.92*(CH102-U102)</f>
        <v>0</v>
      </c>
      <c r="AC102">
        <f>2*0.95*5.67E-8*(((CH102+$B$7)+273)^4-(U102+273)^4)</f>
        <v>0</v>
      </c>
      <c r="AD102">
        <f>S102+AC102+AA102+AB102</f>
        <v>0</v>
      </c>
      <c r="AE102">
        <v>0</v>
      </c>
      <c r="AF102">
        <v>0</v>
      </c>
      <c r="AG102">
        <f>IF(AE102*$H$13&gt;=AI102,1.0,(AI102/(AI102-AE102*$H$13)))</f>
        <v>0</v>
      </c>
      <c r="AH102">
        <f>(AG102-1)*100</f>
        <v>0</v>
      </c>
      <c r="AI102">
        <f>MAX(0,($B$13+$C$13*CM102)/(1+$D$13*CM102)*CF102/(CH102+273)*$E$13)</f>
        <v>0</v>
      </c>
      <c r="AJ102" t="s">
        <v>297</v>
      </c>
      <c r="AK102">
        <v>0</v>
      </c>
      <c r="AL102">
        <v>0</v>
      </c>
      <c r="AM102">
        <f>AL102-AK102</f>
        <v>0</v>
      </c>
      <c r="AN102">
        <f>AM102/AL102</f>
        <v>0</v>
      </c>
      <c r="AO102">
        <v>0</v>
      </c>
      <c r="AP102" t="s">
        <v>297</v>
      </c>
      <c r="AQ102">
        <v>0</v>
      </c>
      <c r="AR102">
        <v>0</v>
      </c>
      <c r="AS102">
        <f>1-AQ102/AR102</f>
        <v>0</v>
      </c>
      <c r="AT102">
        <v>0.5</v>
      </c>
      <c r="AU102">
        <f>BQ102</f>
        <v>0</v>
      </c>
      <c r="AV102">
        <f>J102</f>
        <v>0</v>
      </c>
      <c r="AW102">
        <f>AS102*AT102*AU102</f>
        <v>0</v>
      </c>
      <c r="AX102">
        <f>BC102/AR102</f>
        <v>0</v>
      </c>
      <c r="AY102">
        <f>(AV102-AO102)/AU102</f>
        <v>0</v>
      </c>
      <c r="AZ102">
        <f>(AL102-AR102)/AR102</f>
        <v>0</v>
      </c>
      <c r="BA102" t="s">
        <v>297</v>
      </c>
      <c r="BB102">
        <v>0</v>
      </c>
      <c r="BC102">
        <f>AR102-BB102</f>
        <v>0</v>
      </c>
      <c r="BD102">
        <f>(AR102-AQ102)/(AR102-BB102)</f>
        <v>0</v>
      </c>
      <c r="BE102">
        <f>(AL102-AR102)/(AL102-BB102)</f>
        <v>0</v>
      </c>
      <c r="BF102">
        <f>(AR102-AQ102)/(AR102-AK102)</f>
        <v>0</v>
      </c>
      <c r="BG102">
        <f>(AL102-AR102)/(AL102-AK102)</f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f>$B$11*CN102+$C$11*CO102+$F$11*CP102*(1-CS102)</f>
        <v>0</v>
      </c>
      <c r="BQ102">
        <f>BP102*BR102</f>
        <v>0</v>
      </c>
      <c r="BR102">
        <f>($B$11*$D$9+$C$11*$D$9+$F$11*((DC102+CU102)/MAX(DC102+CU102+DD102, 0.1)*$I$9+DD102/MAX(DC102+CU102+DD102, 0.1)*$J$9))/($B$11+$C$11+$F$11)</f>
        <v>0</v>
      </c>
      <c r="BS102">
        <f>($B$11*$K$9+$C$11*$K$9+$F$11*((DC102+CU102)/MAX(DC102+CU102+DD102, 0.1)*$P$9+DD102/MAX(DC102+CU102+DD102, 0.1)*$Q$9))/($B$11+$C$11+$F$11)</f>
        <v>0</v>
      </c>
      <c r="BT102">
        <v>6</v>
      </c>
      <c r="BU102">
        <v>0.5</v>
      </c>
      <c r="BV102" t="s">
        <v>298</v>
      </c>
      <c r="BW102">
        <v>2</v>
      </c>
      <c r="BX102">
        <v>1620340516.1</v>
      </c>
      <c r="BY102">
        <v>401.424333333333</v>
      </c>
      <c r="BZ102">
        <v>422.548</v>
      </c>
      <c r="CA102">
        <v>32.9314666666667</v>
      </c>
      <c r="CB102">
        <v>14.3509333333333</v>
      </c>
      <c r="CC102">
        <v>398.489333333333</v>
      </c>
      <c r="CD102">
        <v>32.9575666666667</v>
      </c>
      <c r="CE102">
        <v>600.524</v>
      </c>
      <c r="CF102">
        <v>100.271</v>
      </c>
      <c r="CG102">
        <v>0.100438</v>
      </c>
      <c r="CH102">
        <v>39.365</v>
      </c>
      <c r="CI102">
        <v>36.958</v>
      </c>
      <c r="CJ102">
        <v>999.9</v>
      </c>
      <c r="CK102">
        <v>0</v>
      </c>
      <c r="CL102">
        <v>0</v>
      </c>
      <c r="CM102">
        <v>10032.5</v>
      </c>
      <c r="CN102">
        <v>0</v>
      </c>
      <c r="CO102">
        <v>0.221023</v>
      </c>
      <c r="CP102">
        <v>883.018333333333</v>
      </c>
      <c r="CQ102">
        <v>0.955005666666667</v>
      </c>
      <c r="CR102">
        <v>0.0449941333333333</v>
      </c>
      <c r="CS102">
        <v>0</v>
      </c>
      <c r="CT102">
        <v>980.404666666667</v>
      </c>
      <c r="CU102">
        <v>4.99999</v>
      </c>
      <c r="CV102">
        <v>8726.57</v>
      </c>
      <c r="CW102">
        <v>7633.32</v>
      </c>
      <c r="CX102">
        <v>41.062</v>
      </c>
      <c r="CY102">
        <v>43.062</v>
      </c>
      <c r="CZ102">
        <v>42.187</v>
      </c>
      <c r="DA102">
        <v>42.937</v>
      </c>
      <c r="DB102">
        <v>44.437</v>
      </c>
      <c r="DC102">
        <v>838.516666666667</v>
      </c>
      <c r="DD102">
        <v>39.51</v>
      </c>
      <c r="DE102">
        <v>0</v>
      </c>
      <c r="DF102">
        <v>1620340518.1</v>
      </c>
      <c r="DG102">
        <v>0</v>
      </c>
      <c r="DH102">
        <v>981.6048</v>
      </c>
      <c r="DI102">
        <v>-10.2413846438707</v>
      </c>
      <c r="DJ102">
        <v>-88.6284616583736</v>
      </c>
      <c r="DK102">
        <v>8736.1552</v>
      </c>
      <c r="DL102">
        <v>15</v>
      </c>
      <c r="DM102">
        <v>1620339131</v>
      </c>
      <c r="DN102" t="s">
        <v>299</v>
      </c>
      <c r="DO102">
        <v>1620339116.5</v>
      </c>
      <c r="DP102">
        <v>1620339131</v>
      </c>
      <c r="DQ102">
        <v>60</v>
      </c>
      <c r="DR102">
        <v>0.345</v>
      </c>
      <c r="DS102">
        <v>-0.025</v>
      </c>
      <c r="DT102">
        <v>2.935</v>
      </c>
      <c r="DU102">
        <v>-0.026</v>
      </c>
      <c r="DV102">
        <v>420</v>
      </c>
      <c r="DW102">
        <v>1</v>
      </c>
      <c r="DX102">
        <v>0.12</v>
      </c>
      <c r="DY102">
        <v>0.02</v>
      </c>
      <c r="DZ102">
        <v>-18.8225275</v>
      </c>
      <c r="EA102">
        <v>-6.32121163227016</v>
      </c>
      <c r="EB102">
        <v>0.84058591291655</v>
      </c>
      <c r="EC102">
        <v>0</v>
      </c>
      <c r="ED102">
        <v>982.238742857143</v>
      </c>
      <c r="EE102">
        <v>-10.5890019569488</v>
      </c>
      <c r="EF102">
        <v>1.07880998837627</v>
      </c>
      <c r="EG102">
        <v>0</v>
      </c>
      <c r="EH102">
        <v>8.42688725</v>
      </c>
      <c r="EI102">
        <v>22.7308274296435</v>
      </c>
      <c r="EJ102">
        <v>3.05980181761661</v>
      </c>
      <c r="EK102">
        <v>0</v>
      </c>
      <c r="EL102">
        <v>0</v>
      </c>
      <c r="EM102">
        <v>3</v>
      </c>
      <c r="EN102" t="s">
        <v>319</v>
      </c>
      <c r="EO102">
        <v>100</v>
      </c>
      <c r="EP102">
        <v>100</v>
      </c>
      <c r="EQ102">
        <v>2.935</v>
      </c>
      <c r="ER102">
        <v>-0.0261</v>
      </c>
      <c r="ES102">
        <v>2.93495238095244</v>
      </c>
      <c r="ET102">
        <v>0</v>
      </c>
      <c r="EU102">
        <v>0</v>
      </c>
      <c r="EV102">
        <v>0</v>
      </c>
      <c r="EW102">
        <v>-0.0261150999999999</v>
      </c>
      <c r="EX102">
        <v>0</v>
      </c>
      <c r="EY102">
        <v>0</v>
      </c>
      <c r="EZ102">
        <v>0</v>
      </c>
      <c r="FA102">
        <v>-1</v>
      </c>
      <c r="FB102">
        <v>-1</v>
      </c>
      <c r="FC102">
        <v>-1</v>
      </c>
      <c r="FD102">
        <v>-1</v>
      </c>
      <c r="FE102">
        <v>23.3</v>
      </c>
      <c r="FF102">
        <v>23.1</v>
      </c>
      <c r="FG102">
        <v>2</v>
      </c>
      <c r="FH102">
        <v>646.971</v>
      </c>
      <c r="FI102">
        <v>394.504</v>
      </c>
      <c r="FJ102">
        <v>48.6907</v>
      </c>
      <c r="FK102">
        <v>26.4576</v>
      </c>
      <c r="FL102">
        <v>30.0009</v>
      </c>
      <c r="FM102">
        <v>26.0744</v>
      </c>
      <c r="FN102">
        <v>25.9478</v>
      </c>
      <c r="FO102">
        <v>20.8064</v>
      </c>
      <c r="FP102">
        <v>30.514</v>
      </c>
      <c r="FQ102">
        <v>100</v>
      </c>
      <c r="FR102">
        <v>50</v>
      </c>
      <c r="FS102">
        <v>420</v>
      </c>
      <c r="FT102">
        <v>21.7077</v>
      </c>
      <c r="FU102">
        <v>101.299</v>
      </c>
      <c r="FV102">
        <v>102.178</v>
      </c>
    </row>
    <row r="103" spans="1:178">
      <c r="A103">
        <v>87</v>
      </c>
      <c r="B103">
        <v>1620340532.1</v>
      </c>
      <c r="C103">
        <v>1290.09999990463</v>
      </c>
      <c r="D103" t="s">
        <v>474</v>
      </c>
      <c r="E103" t="s">
        <v>475</v>
      </c>
      <c r="H103">
        <v>1620340531.1</v>
      </c>
      <c r="I103">
        <f>CE103*AG103*(CA103-CB103)/(100*BT103*(1000-AG103*CA103))</f>
        <v>0</v>
      </c>
      <c r="J103">
        <f>CE103*AG103*(BZ103-BY103*(1000-AG103*CB103)/(1000-AG103*CA103))/(100*BT103)</f>
        <v>0</v>
      </c>
      <c r="K103">
        <f>BY103 - IF(AG103&gt;1, J103*BT103*100.0/(AI103*CM103), 0)</f>
        <v>0</v>
      </c>
      <c r="L103">
        <f>((R103-I103/2)*K103-J103)/(R103+I103/2)</f>
        <v>0</v>
      </c>
      <c r="M103">
        <f>L103*(CF103+CG103)/1000.0</f>
        <v>0</v>
      </c>
      <c r="N103">
        <f>(BY103 - IF(AG103&gt;1, J103*BT103*100.0/(AI103*CM103), 0))*(CF103+CG103)/1000.0</f>
        <v>0</v>
      </c>
      <c r="O103">
        <f>2.0/((1/Q103-1/P103)+SIGN(Q103)*SQRT((1/Q103-1/P103)*(1/Q103-1/P103) + 4*BU103/((BU103+1)*(BU103+1))*(2*1/Q103*1/P103-1/P103*1/P103)))</f>
        <v>0</v>
      </c>
      <c r="P103">
        <f>IF(LEFT(BV103,1)&lt;&gt;"0",IF(LEFT(BV103,1)="1",3.0,BW103),$D$5+$E$5*(CM103*CF103/($K$5*1000))+$F$5*(CM103*CF103/($K$5*1000))*MAX(MIN(BT103,$J$5),$I$5)*MAX(MIN(BT103,$J$5),$I$5)+$G$5*MAX(MIN(BT103,$J$5),$I$5)*(CM103*CF103/($K$5*1000))+$H$5*(CM103*CF103/($K$5*1000))*(CM103*CF103/($K$5*1000)))</f>
        <v>0</v>
      </c>
      <c r="Q103">
        <f>I103*(1000-(1000*0.61365*exp(17.502*U103/(240.97+U103))/(CF103+CG103)+CA103)/2)/(1000*0.61365*exp(17.502*U103/(240.97+U103))/(CF103+CG103)-CA103)</f>
        <v>0</v>
      </c>
      <c r="R103">
        <f>1/((BU103+1)/(O103/1.6)+1/(P103/1.37)) + BU103/((BU103+1)/(O103/1.6) + BU103/(P103/1.37))</f>
        <v>0</v>
      </c>
      <c r="S103">
        <f>(BQ103*BS103)</f>
        <v>0</v>
      </c>
      <c r="T103">
        <f>(CH103+(S103+2*0.95*5.67E-8*(((CH103+$B$7)+273)^4-(CH103+273)^4)-44100*I103)/(1.84*29.3*P103+8*0.95*5.67E-8*(CH103+273)^3))</f>
        <v>0</v>
      </c>
      <c r="U103">
        <f>($C$7*CI103+$D$7*CJ103+$E$7*T103)</f>
        <v>0</v>
      </c>
      <c r="V103">
        <f>0.61365*exp(17.502*U103/(240.97+U103))</f>
        <v>0</v>
      </c>
      <c r="W103">
        <f>(X103/Y103*100)</f>
        <v>0</v>
      </c>
      <c r="X103">
        <f>CA103*(CF103+CG103)/1000</f>
        <v>0</v>
      </c>
      <c r="Y103">
        <f>0.61365*exp(17.502*CH103/(240.97+CH103))</f>
        <v>0</v>
      </c>
      <c r="Z103">
        <f>(V103-CA103*(CF103+CG103)/1000)</f>
        <v>0</v>
      </c>
      <c r="AA103">
        <f>(-I103*44100)</f>
        <v>0</v>
      </c>
      <c r="AB103">
        <f>2*29.3*P103*0.92*(CH103-U103)</f>
        <v>0</v>
      </c>
      <c r="AC103">
        <f>2*0.95*5.67E-8*(((CH103+$B$7)+273)^4-(U103+273)^4)</f>
        <v>0</v>
      </c>
      <c r="AD103">
        <f>S103+AC103+AA103+AB103</f>
        <v>0</v>
      </c>
      <c r="AE103">
        <v>0</v>
      </c>
      <c r="AF103">
        <v>0</v>
      </c>
      <c r="AG103">
        <f>IF(AE103*$H$13&gt;=AI103,1.0,(AI103/(AI103-AE103*$H$13)))</f>
        <v>0</v>
      </c>
      <c r="AH103">
        <f>(AG103-1)*100</f>
        <v>0</v>
      </c>
      <c r="AI103">
        <f>MAX(0,($B$13+$C$13*CM103)/(1+$D$13*CM103)*CF103/(CH103+273)*$E$13)</f>
        <v>0</v>
      </c>
      <c r="AJ103" t="s">
        <v>297</v>
      </c>
      <c r="AK103">
        <v>0</v>
      </c>
      <c r="AL103">
        <v>0</v>
      </c>
      <c r="AM103">
        <f>AL103-AK103</f>
        <v>0</v>
      </c>
      <c r="AN103">
        <f>AM103/AL103</f>
        <v>0</v>
      </c>
      <c r="AO103">
        <v>0</v>
      </c>
      <c r="AP103" t="s">
        <v>297</v>
      </c>
      <c r="AQ103">
        <v>0</v>
      </c>
      <c r="AR103">
        <v>0</v>
      </c>
      <c r="AS103">
        <f>1-AQ103/AR103</f>
        <v>0</v>
      </c>
      <c r="AT103">
        <v>0.5</v>
      </c>
      <c r="AU103">
        <f>BQ103</f>
        <v>0</v>
      </c>
      <c r="AV103">
        <f>J103</f>
        <v>0</v>
      </c>
      <c r="AW103">
        <f>AS103*AT103*AU103</f>
        <v>0</v>
      </c>
      <c r="AX103">
        <f>BC103/AR103</f>
        <v>0</v>
      </c>
      <c r="AY103">
        <f>(AV103-AO103)/AU103</f>
        <v>0</v>
      </c>
      <c r="AZ103">
        <f>(AL103-AR103)/AR103</f>
        <v>0</v>
      </c>
      <c r="BA103" t="s">
        <v>297</v>
      </c>
      <c r="BB103">
        <v>0</v>
      </c>
      <c r="BC103">
        <f>AR103-BB103</f>
        <v>0</v>
      </c>
      <c r="BD103">
        <f>(AR103-AQ103)/(AR103-BB103)</f>
        <v>0</v>
      </c>
      <c r="BE103">
        <f>(AL103-AR103)/(AL103-BB103)</f>
        <v>0</v>
      </c>
      <c r="BF103">
        <f>(AR103-AQ103)/(AR103-AK103)</f>
        <v>0</v>
      </c>
      <c r="BG103">
        <f>(AL103-AR103)/(AL103-AK103)</f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f>$B$11*CN103+$C$11*CO103+$F$11*CP103*(1-CS103)</f>
        <v>0</v>
      </c>
      <c r="BQ103">
        <f>BP103*BR103</f>
        <v>0</v>
      </c>
      <c r="BR103">
        <f>($B$11*$D$9+$C$11*$D$9+$F$11*((DC103+CU103)/MAX(DC103+CU103+DD103, 0.1)*$I$9+DD103/MAX(DC103+CU103+DD103, 0.1)*$J$9))/($B$11+$C$11+$F$11)</f>
        <v>0</v>
      </c>
      <c r="BS103">
        <f>($B$11*$K$9+$C$11*$K$9+$F$11*((DC103+CU103)/MAX(DC103+CU103+DD103, 0.1)*$P$9+DD103/MAX(DC103+CU103+DD103, 0.1)*$Q$9))/($B$11+$C$11+$F$11)</f>
        <v>0</v>
      </c>
      <c r="BT103">
        <v>6</v>
      </c>
      <c r="BU103">
        <v>0.5</v>
      </c>
      <c r="BV103" t="s">
        <v>298</v>
      </c>
      <c r="BW103">
        <v>2</v>
      </c>
      <c r="BX103">
        <v>1620340531.1</v>
      </c>
      <c r="BY103">
        <v>399.064333333333</v>
      </c>
      <c r="BZ103">
        <v>419.895</v>
      </c>
      <c r="CA103">
        <v>32.959</v>
      </c>
      <c r="CB103">
        <v>20.8577333333333</v>
      </c>
      <c r="CC103">
        <v>396.129333333333</v>
      </c>
      <c r="CD103">
        <v>32.9851333333333</v>
      </c>
      <c r="CE103">
        <v>600.006</v>
      </c>
      <c r="CF103">
        <v>100.274</v>
      </c>
      <c r="CG103">
        <v>0.0998023</v>
      </c>
      <c r="CH103">
        <v>39.4982666666667</v>
      </c>
      <c r="CI103">
        <v>36.9476</v>
      </c>
      <c r="CJ103">
        <v>999.9</v>
      </c>
      <c r="CK103">
        <v>0</v>
      </c>
      <c r="CL103">
        <v>0</v>
      </c>
      <c r="CM103">
        <v>10007.5066666667</v>
      </c>
      <c r="CN103">
        <v>0</v>
      </c>
      <c r="CO103">
        <v>0.221023</v>
      </c>
      <c r="CP103">
        <v>883.016</v>
      </c>
      <c r="CQ103">
        <v>0.955005666666667</v>
      </c>
      <c r="CR103">
        <v>0.0449941333333333</v>
      </c>
      <c r="CS103">
        <v>0</v>
      </c>
      <c r="CT103">
        <v>980.391333333333</v>
      </c>
      <c r="CU103">
        <v>4.99999</v>
      </c>
      <c r="CV103">
        <v>8727.27</v>
      </c>
      <c r="CW103">
        <v>7633.30333333333</v>
      </c>
      <c r="CX103">
        <v>41.062</v>
      </c>
      <c r="CY103">
        <v>43.125</v>
      </c>
      <c r="CZ103">
        <v>42.25</v>
      </c>
      <c r="DA103">
        <v>43</v>
      </c>
      <c r="DB103">
        <v>44.562</v>
      </c>
      <c r="DC103">
        <v>838.51</v>
      </c>
      <c r="DD103">
        <v>39.51</v>
      </c>
      <c r="DE103">
        <v>0</v>
      </c>
      <c r="DF103">
        <v>1620340533.1</v>
      </c>
      <c r="DG103">
        <v>0</v>
      </c>
      <c r="DH103">
        <v>980.606038461538</v>
      </c>
      <c r="DI103">
        <v>0.971521369020789</v>
      </c>
      <c r="DJ103">
        <v>12.9439317061022</v>
      </c>
      <c r="DK103">
        <v>8727.18730769231</v>
      </c>
      <c r="DL103">
        <v>15</v>
      </c>
      <c r="DM103">
        <v>1620339131</v>
      </c>
      <c r="DN103" t="s">
        <v>299</v>
      </c>
      <c r="DO103">
        <v>1620339116.5</v>
      </c>
      <c r="DP103">
        <v>1620339131</v>
      </c>
      <c r="DQ103">
        <v>60</v>
      </c>
      <c r="DR103">
        <v>0.345</v>
      </c>
      <c r="DS103">
        <v>-0.025</v>
      </c>
      <c r="DT103">
        <v>2.935</v>
      </c>
      <c r="DU103">
        <v>-0.026</v>
      </c>
      <c r="DV103">
        <v>420</v>
      </c>
      <c r="DW103">
        <v>1</v>
      </c>
      <c r="DX103">
        <v>0.12</v>
      </c>
      <c r="DY103">
        <v>0.02</v>
      </c>
      <c r="DZ103">
        <v>-20.515385</v>
      </c>
      <c r="EA103">
        <v>-4.96351969981239</v>
      </c>
      <c r="EB103">
        <v>0.785632527505703</v>
      </c>
      <c r="EC103">
        <v>0</v>
      </c>
      <c r="ED103">
        <v>980.7</v>
      </c>
      <c r="EE103">
        <v>-0.966669275929919</v>
      </c>
      <c r="EF103">
        <v>0.322198696459193</v>
      </c>
      <c r="EG103">
        <v>1</v>
      </c>
      <c r="EH103">
        <v>14.24381075</v>
      </c>
      <c r="EI103">
        <v>-7.88921392120079</v>
      </c>
      <c r="EJ103">
        <v>3.40389931824326</v>
      </c>
      <c r="EK103">
        <v>0</v>
      </c>
      <c r="EL103">
        <v>1</v>
      </c>
      <c r="EM103">
        <v>3</v>
      </c>
      <c r="EN103" t="s">
        <v>310</v>
      </c>
      <c r="EO103">
        <v>100</v>
      </c>
      <c r="EP103">
        <v>100</v>
      </c>
      <c r="EQ103">
        <v>2.935</v>
      </c>
      <c r="ER103">
        <v>-0.0261</v>
      </c>
      <c r="ES103">
        <v>2.93495238095244</v>
      </c>
      <c r="ET103">
        <v>0</v>
      </c>
      <c r="EU103">
        <v>0</v>
      </c>
      <c r="EV103">
        <v>0</v>
      </c>
      <c r="EW103">
        <v>-0.0261150999999999</v>
      </c>
      <c r="EX103">
        <v>0</v>
      </c>
      <c r="EY103">
        <v>0</v>
      </c>
      <c r="EZ103">
        <v>0</v>
      </c>
      <c r="FA103">
        <v>-1</v>
      </c>
      <c r="FB103">
        <v>-1</v>
      </c>
      <c r="FC103">
        <v>-1</v>
      </c>
      <c r="FD103">
        <v>-1</v>
      </c>
      <c r="FE103">
        <v>23.6</v>
      </c>
      <c r="FF103">
        <v>23.4</v>
      </c>
      <c r="FG103">
        <v>2</v>
      </c>
      <c r="FH103">
        <v>645.926</v>
      </c>
      <c r="FI103">
        <v>390.929</v>
      </c>
      <c r="FJ103">
        <v>48.8273</v>
      </c>
      <c r="FK103">
        <v>26.4933</v>
      </c>
      <c r="FL103">
        <v>30.0009</v>
      </c>
      <c r="FM103">
        <v>26.0931</v>
      </c>
      <c r="FN103">
        <v>26.0629</v>
      </c>
      <c r="FO103">
        <v>20.8633</v>
      </c>
      <c r="FP103">
        <v>30.2651</v>
      </c>
      <c r="FQ103">
        <v>100</v>
      </c>
      <c r="FR103">
        <v>50</v>
      </c>
      <c r="FS103">
        <v>420</v>
      </c>
      <c r="FT103">
        <v>20.57</v>
      </c>
      <c r="FU103">
        <v>101.296</v>
      </c>
      <c r="FV103">
        <v>102.16</v>
      </c>
    </row>
    <row r="104" spans="1:178">
      <c r="A104">
        <v>88</v>
      </c>
      <c r="B104">
        <v>1620340547.1</v>
      </c>
      <c r="C104">
        <v>1305.09999990463</v>
      </c>
      <c r="D104" t="s">
        <v>476</v>
      </c>
      <c r="E104" t="s">
        <v>477</v>
      </c>
      <c r="H104">
        <v>1620340546.1</v>
      </c>
      <c r="I104">
        <f>CE104*AG104*(CA104-CB104)/(100*BT104*(1000-AG104*CA104))</f>
        <v>0</v>
      </c>
      <c r="J104">
        <f>CE104*AG104*(BZ104-BY104*(1000-AG104*CB104)/(1000-AG104*CA104))/(100*BT104)</f>
        <v>0</v>
      </c>
      <c r="K104">
        <f>BY104 - IF(AG104&gt;1, J104*BT104*100.0/(AI104*CM104), 0)</f>
        <v>0</v>
      </c>
      <c r="L104">
        <f>((R104-I104/2)*K104-J104)/(R104+I104/2)</f>
        <v>0</v>
      </c>
      <c r="M104">
        <f>L104*(CF104+CG104)/1000.0</f>
        <v>0</v>
      </c>
      <c r="N104">
        <f>(BY104 - IF(AG104&gt;1, J104*BT104*100.0/(AI104*CM104), 0))*(CF104+CG104)/1000.0</f>
        <v>0</v>
      </c>
      <c r="O104">
        <f>2.0/((1/Q104-1/P104)+SIGN(Q104)*SQRT((1/Q104-1/P104)*(1/Q104-1/P104) + 4*BU104/((BU104+1)*(BU104+1))*(2*1/Q104*1/P104-1/P104*1/P104)))</f>
        <v>0</v>
      </c>
      <c r="P104">
        <f>IF(LEFT(BV104,1)&lt;&gt;"0",IF(LEFT(BV104,1)="1",3.0,BW104),$D$5+$E$5*(CM104*CF104/($K$5*1000))+$F$5*(CM104*CF104/($K$5*1000))*MAX(MIN(BT104,$J$5),$I$5)*MAX(MIN(BT104,$J$5),$I$5)+$G$5*MAX(MIN(BT104,$J$5),$I$5)*(CM104*CF104/($K$5*1000))+$H$5*(CM104*CF104/($K$5*1000))*(CM104*CF104/($K$5*1000)))</f>
        <v>0</v>
      </c>
      <c r="Q104">
        <f>I104*(1000-(1000*0.61365*exp(17.502*U104/(240.97+U104))/(CF104+CG104)+CA104)/2)/(1000*0.61365*exp(17.502*U104/(240.97+U104))/(CF104+CG104)-CA104)</f>
        <v>0</v>
      </c>
      <c r="R104">
        <f>1/((BU104+1)/(O104/1.6)+1/(P104/1.37)) + BU104/((BU104+1)/(O104/1.6) + BU104/(P104/1.37))</f>
        <v>0</v>
      </c>
      <c r="S104">
        <f>(BQ104*BS104)</f>
        <v>0</v>
      </c>
      <c r="T104">
        <f>(CH104+(S104+2*0.95*5.67E-8*(((CH104+$B$7)+273)^4-(CH104+273)^4)-44100*I104)/(1.84*29.3*P104+8*0.95*5.67E-8*(CH104+273)^3))</f>
        <v>0</v>
      </c>
      <c r="U104">
        <f>($C$7*CI104+$D$7*CJ104+$E$7*T104)</f>
        <v>0</v>
      </c>
      <c r="V104">
        <f>0.61365*exp(17.502*U104/(240.97+U104))</f>
        <v>0</v>
      </c>
      <c r="W104">
        <f>(X104/Y104*100)</f>
        <v>0</v>
      </c>
      <c r="X104">
        <f>CA104*(CF104+CG104)/1000</f>
        <v>0</v>
      </c>
      <c r="Y104">
        <f>0.61365*exp(17.502*CH104/(240.97+CH104))</f>
        <v>0</v>
      </c>
      <c r="Z104">
        <f>(V104-CA104*(CF104+CG104)/1000)</f>
        <v>0</v>
      </c>
      <c r="AA104">
        <f>(-I104*44100)</f>
        <v>0</v>
      </c>
      <c r="AB104">
        <f>2*29.3*P104*0.92*(CH104-U104)</f>
        <v>0</v>
      </c>
      <c r="AC104">
        <f>2*0.95*5.67E-8*(((CH104+$B$7)+273)^4-(U104+273)^4)</f>
        <v>0</v>
      </c>
      <c r="AD104">
        <f>S104+AC104+AA104+AB104</f>
        <v>0</v>
      </c>
      <c r="AE104">
        <v>0</v>
      </c>
      <c r="AF104">
        <v>0</v>
      </c>
      <c r="AG104">
        <f>IF(AE104*$H$13&gt;=AI104,1.0,(AI104/(AI104-AE104*$H$13)))</f>
        <v>0</v>
      </c>
      <c r="AH104">
        <f>(AG104-1)*100</f>
        <v>0</v>
      </c>
      <c r="AI104">
        <f>MAX(0,($B$13+$C$13*CM104)/(1+$D$13*CM104)*CF104/(CH104+273)*$E$13)</f>
        <v>0</v>
      </c>
      <c r="AJ104" t="s">
        <v>297</v>
      </c>
      <c r="AK104">
        <v>0</v>
      </c>
      <c r="AL104">
        <v>0</v>
      </c>
      <c r="AM104">
        <f>AL104-AK104</f>
        <v>0</v>
      </c>
      <c r="AN104">
        <f>AM104/AL104</f>
        <v>0</v>
      </c>
      <c r="AO104">
        <v>0</v>
      </c>
      <c r="AP104" t="s">
        <v>297</v>
      </c>
      <c r="AQ104">
        <v>0</v>
      </c>
      <c r="AR104">
        <v>0</v>
      </c>
      <c r="AS104">
        <f>1-AQ104/AR104</f>
        <v>0</v>
      </c>
      <c r="AT104">
        <v>0.5</v>
      </c>
      <c r="AU104">
        <f>BQ104</f>
        <v>0</v>
      </c>
      <c r="AV104">
        <f>J104</f>
        <v>0</v>
      </c>
      <c r="AW104">
        <f>AS104*AT104*AU104</f>
        <v>0</v>
      </c>
      <c r="AX104">
        <f>BC104/AR104</f>
        <v>0</v>
      </c>
      <c r="AY104">
        <f>(AV104-AO104)/AU104</f>
        <v>0</v>
      </c>
      <c r="AZ104">
        <f>(AL104-AR104)/AR104</f>
        <v>0</v>
      </c>
      <c r="BA104" t="s">
        <v>297</v>
      </c>
      <c r="BB104">
        <v>0</v>
      </c>
      <c r="BC104">
        <f>AR104-BB104</f>
        <v>0</v>
      </c>
      <c r="BD104">
        <f>(AR104-AQ104)/(AR104-BB104)</f>
        <v>0</v>
      </c>
      <c r="BE104">
        <f>(AL104-AR104)/(AL104-BB104)</f>
        <v>0</v>
      </c>
      <c r="BF104">
        <f>(AR104-AQ104)/(AR104-AK104)</f>
        <v>0</v>
      </c>
      <c r="BG104">
        <f>(AL104-AR104)/(AL104-AK104)</f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f>$B$11*CN104+$C$11*CO104+$F$11*CP104*(1-CS104)</f>
        <v>0</v>
      </c>
      <c r="BQ104">
        <f>BP104*BR104</f>
        <v>0</v>
      </c>
      <c r="BR104">
        <f>($B$11*$D$9+$C$11*$D$9+$F$11*((DC104+CU104)/MAX(DC104+CU104+DD104, 0.1)*$I$9+DD104/MAX(DC104+CU104+DD104, 0.1)*$J$9))/($B$11+$C$11+$F$11)</f>
        <v>0</v>
      </c>
      <c r="BS104">
        <f>($B$11*$K$9+$C$11*$K$9+$F$11*((DC104+CU104)/MAX(DC104+CU104+DD104, 0.1)*$P$9+DD104/MAX(DC104+CU104+DD104, 0.1)*$Q$9))/($B$11+$C$11+$F$11)</f>
        <v>0</v>
      </c>
      <c r="BT104">
        <v>6</v>
      </c>
      <c r="BU104">
        <v>0.5</v>
      </c>
      <c r="BV104" t="s">
        <v>298</v>
      </c>
      <c r="BW104">
        <v>2</v>
      </c>
      <c r="BX104">
        <v>1620340546.1</v>
      </c>
      <c r="BY104">
        <v>399.289666666667</v>
      </c>
      <c r="BZ104">
        <v>420.138</v>
      </c>
      <c r="CA104">
        <v>32.9859</v>
      </c>
      <c r="CB104">
        <v>19.9484</v>
      </c>
      <c r="CC104">
        <v>396.354666666667</v>
      </c>
      <c r="CD104">
        <v>33.012</v>
      </c>
      <c r="CE104">
        <v>600.029333333333</v>
      </c>
      <c r="CF104">
        <v>100.275</v>
      </c>
      <c r="CG104">
        <v>0.0996888333333333</v>
      </c>
      <c r="CH104">
        <v>39.6501666666667</v>
      </c>
      <c r="CI104">
        <v>37.052</v>
      </c>
      <c r="CJ104">
        <v>999.9</v>
      </c>
      <c r="CK104">
        <v>0</v>
      </c>
      <c r="CL104">
        <v>0</v>
      </c>
      <c r="CM104">
        <v>10012.2666666667</v>
      </c>
      <c r="CN104">
        <v>0</v>
      </c>
      <c r="CO104">
        <v>0.221023</v>
      </c>
      <c r="CP104">
        <v>883.086666666667</v>
      </c>
      <c r="CQ104">
        <v>0.95501</v>
      </c>
      <c r="CR104">
        <v>0.0449899</v>
      </c>
      <c r="CS104">
        <v>0</v>
      </c>
      <c r="CT104">
        <v>979.856333333333</v>
      </c>
      <c r="CU104">
        <v>4.99999</v>
      </c>
      <c r="CV104">
        <v>8721.79666666667</v>
      </c>
      <c r="CW104">
        <v>7633.92666666667</v>
      </c>
      <c r="CX104">
        <v>41.104</v>
      </c>
      <c r="CY104">
        <v>43.187</v>
      </c>
      <c r="CZ104">
        <v>42.2706666666667</v>
      </c>
      <c r="DA104">
        <v>43.062</v>
      </c>
      <c r="DB104">
        <v>44.562</v>
      </c>
      <c r="DC104">
        <v>838.58</v>
      </c>
      <c r="DD104">
        <v>39.51</v>
      </c>
      <c r="DE104">
        <v>0</v>
      </c>
      <c r="DF104">
        <v>1620340548.1</v>
      </c>
      <c r="DG104">
        <v>0</v>
      </c>
      <c r="DH104">
        <v>980.0578</v>
      </c>
      <c r="DI104">
        <v>-2.46607693429249</v>
      </c>
      <c r="DJ104">
        <v>-20.8484615666047</v>
      </c>
      <c r="DK104">
        <v>8722.9452</v>
      </c>
      <c r="DL104">
        <v>15</v>
      </c>
      <c r="DM104">
        <v>1620339131</v>
      </c>
      <c r="DN104" t="s">
        <v>299</v>
      </c>
      <c r="DO104">
        <v>1620339116.5</v>
      </c>
      <c r="DP104">
        <v>1620339131</v>
      </c>
      <c r="DQ104">
        <v>60</v>
      </c>
      <c r="DR104">
        <v>0.345</v>
      </c>
      <c r="DS104">
        <v>-0.025</v>
      </c>
      <c r="DT104">
        <v>2.935</v>
      </c>
      <c r="DU104">
        <v>-0.026</v>
      </c>
      <c r="DV104">
        <v>420</v>
      </c>
      <c r="DW104">
        <v>1</v>
      </c>
      <c r="DX104">
        <v>0.12</v>
      </c>
      <c r="DY104">
        <v>0.02</v>
      </c>
      <c r="DZ104">
        <v>-20.88501</v>
      </c>
      <c r="EA104">
        <v>0.571186491557302</v>
      </c>
      <c r="EB104">
        <v>0.119325814055468</v>
      </c>
      <c r="EC104">
        <v>0</v>
      </c>
      <c r="ED104">
        <v>980.258314285714</v>
      </c>
      <c r="EE104">
        <v>-2.95697847358172</v>
      </c>
      <c r="EF104">
        <v>0.342732196280628</v>
      </c>
      <c r="EG104">
        <v>1</v>
      </c>
      <c r="EH104">
        <v>12.4053875</v>
      </c>
      <c r="EI104">
        <v>2.50778949343337</v>
      </c>
      <c r="EJ104">
        <v>0.295466613331777</v>
      </c>
      <c r="EK104">
        <v>0</v>
      </c>
      <c r="EL104">
        <v>1</v>
      </c>
      <c r="EM104">
        <v>3</v>
      </c>
      <c r="EN104" t="s">
        <v>310</v>
      </c>
      <c r="EO104">
        <v>100</v>
      </c>
      <c r="EP104">
        <v>100</v>
      </c>
      <c r="EQ104">
        <v>2.935</v>
      </c>
      <c r="ER104">
        <v>-0.0261</v>
      </c>
      <c r="ES104">
        <v>2.93495238095244</v>
      </c>
      <c r="ET104">
        <v>0</v>
      </c>
      <c r="EU104">
        <v>0</v>
      </c>
      <c r="EV104">
        <v>0</v>
      </c>
      <c r="EW104">
        <v>-0.0261150999999999</v>
      </c>
      <c r="EX104">
        <v>0</v>
      </c>
      <c r="EY104">
        <v>0</v>
      </c>
      <c r="EZ104">
        <v>0</v>
      </c>
      <c r="FA104">
        <v>-1</v>
      </c>
      <c r="FB104">
        <v>-1</v>
      </c>
      <c r="FC104">
        <v>-1</v>
      </c>
      <c r="FD104">
        <v>-1</v>
      </c>
      <c r="FE104">
        <v>23.8</v>
      </c>
      <c r="FF104">
        <v>23.6</v>
      </c>
      <c r="FG104">
        <v>2</v>
      </c>
      <c r="FH104">
        <v>646.029</v>
      </c>
      <c r="FI104">
        <v>389.423</v>
      </c>
      <c r="FJ104">
        <v>48.9599</v>
      </c>
      <c r="FK104">
        <v>26.5275</v>
      </c>
      <c r="FL104">
        <v>30.0008</v>
      </c>
      <c r="FM104">
        <v>26.1152</v>
      </c>
      <c r="FN104">
        <v>26.0793</v>
      </c>
      <c r="FO104">
        <v>20.8431</v>
      </c>
      <c r="FP104">
        <v>34.2835</v>
      </c>
      <c r="FQ104">
        <v>99.6235</v>
      </c>
      <c r="FR104">
        <v>50</v>
      </c>
      <c r="FS104">
        <v>420</v>
      </c>
      <c r="FT104">
        <v>19.4035</v>
      </c>
      <c r="FU104">
        <v>101.293</v>
      </c>
      <c r="FV104">
        <v>102.158</v>
      </c>
    </row>
    <row r="105" spans="1:178">
      <c r="A105">
        <v>89</v>
      </c>
      <c r="B105">
        <v>1620340562.1</v>
      </c>
      <c r="C105">
        <v>1320.09999990463</v>
      </c>
      <c r="D105" t="s">
        <v>478</v>
      </c>
      <c r="E105" t="s">
        <v>479</v>
      </c>
      <c r="H105">
        <v>1620340561.1</v>
      </c>
      <c r="I105">
        <f>CE105*AG105*(CA105-CB105)/(100*BT105*(1000-AG105*CA105))</f>
        <v>0</v>
      </c>
      <c r="J105">
        <f>CE105*AG105*(BZ105-BY105*(1000-AG105*CB105)/(1000-AG105*CA105))/(100*BT105)</f>
        <v>0</v>
      </c>
      <c r="K105">
        <f>BY105 - IF(AG105&gt;1, J105*BT105*100.0/(AI105*CM105), 0)</f>
        <v>0</v>
      </c>
      <c r="L105">
        <f>((R105-I105/2)*K105-J105)/(R105+I105/2)</f>
        <v>0</v>
      </c>
      <c r="M105">
        <f>L105*(CF105+CG105)/1000.0</f>
        <v>0</v>
      </c>
      <c r="N105">
        <f>(BY105 - IF(AG105&gt;1, J105*BT105*100.0/(AI105*CM105), 0))*(CF105+CG105)/1000.0</f>
        <v>0</v>
      </c>
      <c r="O105">
        <f>2.0/((1/Q105-1/P105)+SIGN(Q105)*SQRT((1/Q105-1/P105)*(1/Q105-1/P105) + 4*BU105/((BU105+1)*(BU105+1))*(2*1/Q105*1/P105-1/P105*1/P105)))</f>
        <v>0</v>
      </c>
      <c r="P105">
        <f>IF(LEFT(BV105,1)&lt;&gt;"0",IF(LEFT(BV105,1)="1",3.0,BW105),$D$5+$E$5*(CM105*CF105/($K$5*1000))+$F$5*(CM105*CF105/($K$5*1000))*MAX(MIN(BT105,$J$5),$I$5)*MAX(MIN(BT105,$J$5),$I$5)+$G$5*MAX(MIN(BT105,$J$5),$I$5)*(CM105*CF105/($K$5*1000))+$H$5*(CM105*CF105/($K$5*1000))*(CM105*CF105/($K$5*1000)))</f>
        <v>0</v>
      </c>
      <c r="Q105">
        <f>I105*(1000-(1000*0.61365*exp(17.502*U105/(240.97+U105))/(CF105+CG105)+CA105)/2)/(1000*0.61365*exp(17.502*U105/(240.97+U105))/(CF105+CG105)-CA105)</f>
        <v>0</v>
      </c>
      <c r="R105">
        <f>1/((BU105+1)/(O105/1.6)+1/(P105/1.37)) + BU105/((BU105+1)/(O105/1.6) + BU105/(P105/1.37))</f>
        <v>0</v>
      </c>
      <c r="S105">
        <f>(BQ105*BS105)</f>
        <v>0</v>
      </c>
      <c r="T105">
        <f>(CH105+(S105+2*0.95*5.67E-8*(((CH105+$B$7)+273)^4-(CH105+273)^4)-44100*I105)/(1.84*29.3*P105+8*0.95*5.67E-8*(CH105+273)^3))</f>
        <v>0</v>
      </c>
      <c r="U105">
        <f>($C$7*CI105+$D$7*CJ105+$E$7*T105)</f>
        <v>0</v>
      </c>
      <c r="V105">
        <f>0.61365*exp(17.502*U105/(240.97+U105))</f>
        <v>0</v>
      </c>
      <c r="W105">
        <f>(X105/Y105*100)</f>
        <v>0</v>
      </c>
      <c r="X105">
        <f>CA105*(CF105+CG105)/1000</f>
        <v>0</v>
      </c>
      <c r="Y105">
        <f>0.61365*exp(17.502*CH105/(240.97+CH105))</f>
        <v>0</v>
      </c>
      <c r="Z105">
        <f>(V105-CA105*(CF105+CG105)/1000)</f>
        <v>0</v>
      </c>
      <c r="AA105">
        <f>(-I105*44100)</f>
        <v>0</v>
      </c>
      <c r="AB105">
        <f>2*29.3*P105*0.92*(CH105-U105)</f>
        <v>0</v>
      </c>
      <c r="AC105">
        <f>2*0.95*5.67E-8*(((CH105+$B$7)+273)^4-(U105+273)^4)</f>
        <v>0</v>
      </c>
      <c r="AD105">
        <f>S105+AC105+AA105+AB105</f>
        <v>0</v>
      </c>
      <c r="AE105">
        <v>0</v>
      </c>
      <c r="AF105">
        <v>0</v>
      </c>
      <c r="AG105">
        <f>IF(AE105*$H$13&gt;=AI105,1.0,(AI105/(AI105-AE105*$H$13)))</f>
        <v>0</v>
      </c>
      <c r="AH105">
        <f>(AG105-1)*100</f>
        <v>0</v>
      </c>
      <c r="AI105">
        <f>MAX(0,($B$13+$C$13*CM105)/(1+$D$13*CM105)*CF105/(CH105+273)*$E$13)</f>
        <v>0</v>
      </c>
      <c r="AJ105" t="s">
        <v>297</v>
      </c>
      <c r="AK105">
        <v>0</v>
      </c>
      <c r="AL105">
        <v>0</v>
      </c>
      <c r="AM105">
        <f>AL105-AK105</f>
        <v>0</v>
      </c>
      <c r="AN105">
        <f>AM105/AL105</f>
        <v>0</v>
      </c>
      <c r="AO105">
        <v>0</v>
      </c>
      <c r="AP105" t="s">
        <v>297</v>
      </c>
      <c r="AQ105">
        <v>0</v>
      </c>
      <c r="AR105">
        <v>0</v>
      </c>
      <c r="AS105">
        <f>1-AQ105/AR105</f>
        <v>0</v>
      </c>
      <c r="AT105">
        <v>0.5</v>
      </c>
      <c r="AU105">
        <f>BQ105</f>
        <v>0</v>
      </c>
      <c r="AV105">
        <f>J105</f>
        <v>0</v>
      </c>
      <c r="AW105">
        <f>AS105*AT105*AU105</f>
        <v>0</v>
      </c>
      <c r="AX105">
        <f>BC105/AR105</f>
        <v>0</v>
      </c>
      <c r="AY105">
        <f>(AV105-AO105)/AU105</f>
        <v>0</v>
      </c>
      <c r="AZ105">
        <f>(AL105-AR105)/AR105</f>
        <v>0</v>
      </c>
      <c r="BA105" t="s">
        <v>297</v>
      </c>
      <c r="BB105">
        <v>0</v>
      </c>
      <c r="BC105">
        <f>AR105-BB105</f>
        <v>0</v>
      </c>
      <c r="BD105">
        <f>(AR105-AQ105)/(AR105-BB105)</f>
        <v>0</v>
      </c>
      <c r="BE105">
        <f>(AL105-AR105)/(AL105-BB105)</f>
        <v>0</v>
      </c>
      <c r="BF105">
        <f>(AR105-AQ105)/(AR105-AK105)</f>
        <v>0</v>
      </c>
      <c r="BG105">
        <f>(AL105-AR105)/(AL105-AK105)</f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f>$B$11*CN105+$C$11*CO105+$F$11*CP105*(1-CS105)</f>
        <v>0</v>
      </c>
      <c r="BQ105">
        <f>BP105*BR105</f>
        <v>0</v>
      </c>
      <c r="BR105">
        <f>($B$11*$D$9+$C$11*$D$9+$F$11*((DC105+CU105)/MAX(DC105+CU105+DD105, 0.1)*$I$9+DD105/MAX(DC105+CU105+DD105, 0.1)*$J$9))/($B$11+$C$11+$F$11)</f>
        <v>0</v>
      </c>
      <c r="BS105">
        <f>($B$11*$K$9+$C$11*$K$9+$F$11*((DC105+CU105)/MAX(DC105+CU105+DD105, 0.1)*$P$9+DD105/MAX(DC105+CU105+DD105, 0.1)*$Q$9))/($B$11+$C$11+$F$11)</f>
        <v>0</v>
      </c>
      <c r="BT105">
        <v>6</v>
      </c>
      <c r="BU105">
        <v>0.5</v>
      </c>
      <c r="BV105" t="s">
        <v>298</v>
      </c>
      <c r="BW105">
        <v>2</v>
      </c>
      <c r="BX105">
        <v>1620340561.1</v>
      </c>
      <c r="BY105">
        <v>398.878333333333</v>
      </c>
      <c r="BZ105">
        <v>420.063</v>
      </c>
      <c r="CA105">
        <v>32.9599</v>
      </c>
      <c r="CB105">
        <v>18.9015666666667</v>
      </c>
      <c r="CC105">
        <v>395.943333333333</v>
      </c>
      <c r="CD105">
        <v>32.9860333333333</v>
      </c>
      <c r="CE105">
        <v>600.018</v>
      </c>
      <c r="CF105">
        <v>100.276</v>
      </c>
      <c r="CG105">
        <v>0.0999038333333333</v>
      </c>
      <c r="CH105">
        <v>39.7777333333333</v>
      </c>
      <c r="CI105">
        <v>37.1328333333333</v>
      </c>
      <c r="CJ105">
        <v>999.9</v>
      </c>
      <c r="CK105">
        <v>0</v>
      </c>
      <c r="CL105">
        <v>0</v>
      </c>
      <c r="CM105">
        <v>9995.63333333333</v>
      </c>
      <c r="CN105">
        <v>0</v>
      </c>
      <c r="CO105">
        <v>0.221023</v>
      </c>
      <c r="CP105">
        <v>882.837333333333</v>
      </c>
      <c r="CQ105">
        <v>0.954997</v>
      </c>
      <c r="CR105">
        <v>0.0450026</v>
      </c>
      <c r="CS105">
        <v>0</v>
      </c>
      <c r="CT105">
        <v>979.710333333333</v>
      </c>
      <c r="CU105">
        <v>4.99999</v>
      </c>
      <c r="CV105">
        <v>8718.89666666667</v>
      </c>
      <c r="CW105">
        <v>7631.72666666667</v>
      </c>
      <c r="CX105">
        <v>41.125</v>
      </c>
      <c r="CY105">
        <v>43.187</v>
      </c>
      <c r="CZ105">
        <v>42.312</v>
      </c>
      <c r="DA105">
        <v>43.062</v>
      </c>
      <c r="DB105">
        <v>44.625</v>
      </c>
      <c r="DC105">
        <v>838.333333333333</v>
      </c>
      <c r="DD105">
        <v>39.5033333333333</v>
      </c>
      <c r="DE105">
        <v>0</v>
      </c>
      <c r="DF105">
        <v>1620340563.1</v>
      </c>
      <c r="DG105">
        <v>0</v>
      </c>
      <c r="DH105">
        <v>979.660423076923</v>
      </c>
      <c r="DI105">
        <v>-0.550803400545345</v>
      </c>
      <c r="DJ105">
        <v>-0.607863265543558</v>
      </c>
      <c r="DK105">
        <v>8719.82461538461</v>
      </c>
      <c r="DL105">
        <v>15</v>
      </c>
      <c r="DM105">
        <v>1620339131</v>
      </c>
      <c r="DN105" t="s">
        <v>299</v>
      </c>
      <c r="DO105">
        <v>1620339116.5</v>
      </c>
      <c r="DP105">
        <v>1620339131</v>
      </c>
      <c r="DQ105">
        <v>60</v>
      </c>
      <c r="DR105">
        <v>0.345</v>
      </c>
      <c r="DS105">
        <v>-0.025</v>
      </c>
      <c r="DT105">
        <v>2.935</v>
      </c>
      <c r="DU105">
        <v>-0.026</v>
      </c>
      <c r="DV105">
        <v>420</v>
      </c>
      <c r="DW105">
        <v>1</v>
      </c>
      <c r="DX105">
        <v>0.12</v>
      </c>
      <c r="DY105">
        <v>0.02</v>
      </c>
      <c r="DZ105">
        <v>-21.00007</v>
      </c>
      <c r="EA105">
        <v>-1.28073320825512</v>
      </c>
      <c r="EB105">
        <v>0.131158837292803</v>
      </c>
      <c r="EC105">
        <v>0</v>
      </c>
      <c r="ED105">
        <v>979.746514285714</v>
      </c>
      <c r="EE105">
        <v>-1.45057940106864</v>
      </c>
      <c r="EF105">
        <v>0.245454374163342</v>
      </c>
      <c r="EG105">
        <v>1</v>
      </c>
      <c r="EH105">
        <v>13.4203225</v>
      </c>
      <c r="EI105">
        <v>4.46532720450277</v>
      </c>
      <c r="EJ105">
        <v>0.430390872049757</v>
      </c>
      <c r="EK105">
        <v>0</v>
      </c>
      <c r="EL105">
        <v>1</v>
      </c>
      <c r="EM105">
        <v>3</v>
      </c>
      <c r="EN105" t="s">
        <v>310</v>
      </c>
      <c r="EO105">
        <v>100</v>
      </c>
      <c r="EP105">
        <v>100</v>
      </c>
      <c r="EQ105">
        <v>2.935</v>
      </c>
      <c r="ER105">
        <v>-0.0261</v>
      </c>
      <c r="ES105">
        <v>2.93495238095244</v>
      </c>
      <c r="ET105">
        <v>0</v>
      </c>
      <c r="EU105">
        <v>0</v>
      </c>
      <c r="EV105">
        <v>0</v>
      </c>
      <c r="EW105">
        <v>-0.0261150999999999</v>
      </c>
      <c r="EX105">
        <v>0</v>
      </c>
      <c r="EY105">
        <v>0</v>
      </c>
      <c r="EZ105">
        <v>0</v>
      </c>
      <c r="FA105">
        <v>-1</v>
      </c>
      <c r="FB105">
        <v>-1</v>
      </c>
      <c r="FC105">
        <v>-1</v>
      </c>
      <c r="FD105">
        <v>-1</v>
      </c>
      <c r="FE105">
        <v>24.1</v>
      </c>
      <c r="FF105">
        <v>23.9</v>
      </c>
      <c r="FG105">
        <v>2</v>
      </c>
      <c r="FH105">
        <v>646.559</v>
      </c>
      <c r="FI105">
        <v>388.516</v>
      </c>
      <c r="FJ105">
        <v>49.083</v>
      </c>
      <c r="FK105">
        <v>26.5628</v>
      </c>
      <c r="FL105">
        <v>30.0009</v>
      </c>
      <c r="FM105">
        <v>26.1323</v>
      </c>
      <c r="FN105">
        <v>26.1024</v>
      </c>
      <c r="FO105">
        <v>20.8275</v>
      </c>
      <c r="FP105">
        <v>37.0432</v>
      </c>
      <c r="FQ105">
        <v>98.8605</v>
      </c>
      <c r="FR105">
        <v>50</v>
      </c>
      <c r="FS105">
        <v>420</v>
      </c>
      <c r="FT105">
        <v>18.5068</v>
      </c>
      <c r="FU105">
        <v>101.29</v>
      </c>
      <c r="FV105">
        <v>102.155</v>
      </c>
    </row>
    <row r="106" spans="1:178">
      <c r="A106">
        <v>90</v>
      </c>
      <c r="B106">
        <v>1620340577.1</v>
      </c>
      <c r="C106">
        <v>1335.09999990463</v>
      </c>
      <c r="D106" t="s">
        <v>480</v>
      </c>
      <c r="E106" t="s">
        <v>481</v>
      </c>
      <c r="H106">
        <v>1620340576.1</v>
      </c>
      <c r="I106">
        <f>CE106*AG106*(CA106-CB106)/(100*BT106*(1000-AG106*CA106))</f>
        <v>0</v>
      </c>
      <c r="J106">
        <f>CE106*AG106*(BZ106-BY106*(1000-AG106*CB106)/(1000-AG106*CA106))/(100*BT106)</f>
        <v>0</v>
      </c>
      <c r="K106">
        <f>BY106 - IF(AG106&gt;1, J106*BT106*100.0/(AI106*CM106), 0)</f>
        <v>0</v>
      </c>
      <c r="L106">
        <f>((R106-I106/2)*K106-J106)/(R106+I106/2)</f>
        <v>0</v>
      </c>
      <c r="M106">
        <f>L106*(CF106+CG106)/1000.0</f>
        <v>0</v>
      </c>
      <c r="N106">
        <f>(BY106 - IF(AG106&gt;1, J106*BT106*100.0/(AI106*CM106), 0))*(CF106+CG106)/1000.0</f>
        <v>0</v>
      </c>
      <c r="O106">
        <f>2.0/((1/Q106-1/P106)+SIGN(Q106)*SQRT((1/Q106-1/P106)*(1/Q106-1/P106) + 4*BU106/((BU106+1)*(BU106+1))*(2*1/Q106*1/P106-1/P106*1/P106)))</f>
        <v>0</v>
      </c>
      <c r="P106">
        <f>IF(LEFT(BV106,1)&lt;&gt;"0",IF(LEFT(BV106,1)="1",3.0,BW106),$D$5+$E$5*(CM106*CF106/($K$5*1000))+$F$5*(CM106*CF106/($K$5*1000))*MAX(MIN(BT106,$J$5),$I$5)*MAX(MIN(BT106,$J$5),$I$5)+$G$5*MAX(MIN(BT106,$J$5),$I$5)*(CM106*CF106/($K$5*1000))+$H$5*(CM106*CF106/($K$5*1000))*(CM106*CF106/($K$5*1000)))</f>
        <v>0</v>
      </c>
      <c r="Q106">
        <f>I106*(1000-(1000*0.61365*exp(17.502*U106/(240.97+U106))/(CF106+CG106)+CA106)/2)/(1000*0.61365*exp(17.502*U106/(240.97+U106))/(CF106+CG106)-CA106)</f>
        <v>0</v>
      </c>
      <c r="R106">
        <f>1/((BU106+1)/(O106/1.6)+1/(P106/1.37)) + BU106/((BU106+1)/(O106/1.6) + BU106/(P106/1.37))</f>
        <v>0</v>
      </c>
      <c r="S106">
        <f>(BQ106*BS106)</f>
        <v>0</v>
      </c>
      <c r="T106">
        <f>(CH106+(S106+2*0.95*5.67E-8*(((CH106+$B$7)+273)^4-(CH106+273)^4)-44100*I106)/(1.84*29.3*P106+8*0.95*5.67E-8*(CH106+273)^3))</f>
        <v>0</v>
      </c>
      <c r="U106">
        <f>($C$7*CI106+$D$7*CJ106+$E$7*T106)</f>
        <v>0</v>
      </c>
      <c r="V106">
        <f>0.61365*exp(17.502*U106/(240.97+U106))</f>
        <v>0</v>
      </c>
      <c r="W106">
        <f>(X106/Y106*100)</f>
        <v>0</v>
      </c>
      <c r="X106">
        <f>CA106*(CF106+CG106)/1000</f>
        <v>0</v>
      </c>
      <c r="Y106">
        <f>0.61365*exp(17.502*CH106/(240.97+CH106))</f>
        <v>0</v>
      </c>
      <c r="Z106">
        <f>(V106-CA106*(CF106+CG106)/1000)</f>
        <v>0</v>
      </c>
      <c r="AA106">
        <f>(-I106*44100)</f>
        <v>0</v>
      </c>
      <c r="AB106">
        <f>2*29.3*P106*0.92*(CH106-U106)</f>
        <v>0</v>
      </c>
      <c r="AC106">
        <f>2*0.95*5.67E-8*(((CH106+$B$7)+273)^4-(U106+273)^4)</f>
        <v>0</v>
      </c>
      <c r="AD106">
        <f>S106+AC106+AA106+AB106</f>
        <v>0</v>
      </c>
      <c r="AE106">
        <v>0</v>
      </c>
      <c r="AF106">
        <v>0</v>
      </c>
      <c r="AG106">
        <f>IF(AE106*$H$13&gt;=AI106,1.0,(AI106/(AI106-AE106*$H$13)))</f>
        <v>0</v>
      </c>
      <c r="AH106">
        <f>(AG106-1)*100</f>
        <v>0</v>
      </c>
      <c r="AI106">
        <f>MAX(0,($B$13+$C$13*CM106)/(1+$D$13*CM106)*CF106/(CH106+273)*$E$13)</f>
        <v>0</v>
      </c>
      <c r="AJ106" t="s">
        <v>297</v>
      </c>
      <c r="AK106">
        <v>0</v>
      </c>
      <c r="AL106">
        <v>0</v>
      </c>
      <c r="AM106">
        <f>AL106-AK106</f>
        <v>0</v>
      </c>
      <c r="AN106">
        <f>AM106/AL106</f>
        <v>0</v>
      </c>
      <c r="AO106">
        <v>0</v>
      </c>
      <c r="AP106" t="s">
        <v>297</v>
      </c>
      <c r="AQ106">
        <v>0</v>
      </c>
      <c r="AR106">
        <v>0</v>
      </c>
      <c r="AS106">
        <f>1-AQ106/AR106</f>
        <v>0</v>
      </c>
      <c r="AT106">
        <v>0.5</v>
      </c>
      <c r="AU106">
        <f>BQ106</f>
        <v>0</v>
      </c>
      <c r="AV106">
        <f>J106</f>
        <v>0</v>
      </c>
      <c r="AW106">
        <f>AS106*AT106*AU106</f>
        <v>0</v>
      </c>
      <c r="AX106">
        <f>BC106/AR106</f>
        <v>0</v>
      </c>
      <c r="AY106">
        <f>(AV106-AO106)/AU106</f>
        <v>0</v>
      </c>
      <c r="AZ106">
        <f>(AL106-AR106)/AR106</f>
        <v>0</v>
      </c>
      <c r="BA106" t="s">
        <v>297</v>
      </c>
      <c r="BB106">
        <v>0</v>
      </c>
      <c r="BC106">
        <f>AR106-BB106</f>
        <v>0</v>
      </c>
      <c r="BD106">
        <f>(AR106-AQ106)/(AR106-BB106)</f>
        <v>0</v>
      </c>
      <c r="BE106">
        <f>(AL106-AR106)/(AL106-BB106)</f>
        <v>0</v>
      </c>
      <c r="BF106">
        <f>(AR106-AQ106)/(AR106-AK106)</f>
        <v>0</v>
      </c>
      <c r="BG106">
        <f>(AL106-AR106)/(AL106-AK106)</f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f>$B$11*CN106+$C$11*CO106+$F$11*CP106*(1-CS106)</f>
        <v>0</v>
      </c>
      <c r="BQ106">
        <f>BP106*BR106</f>
        <v>0</v>
      </c>
      <c r="BR106">
        <f>($B$11*$D$9+$C$11*$D$9+$F$11*((DC106+CU106)/MAX(DC106+CU106+DD106, 0.1)*$I$9+DD106/MAX(DC106+CU106+DD106, 0.1)*$J$9))/($B$11+$C$11+$F$11)</f>
        <v>0</v>
      </c>
      <c r="BS106">
        <f>($B$11*$K$9+$C$11*$K$9+$F$11*((DC106+CU106)/MAX(DC106+CU106+DD106, 0.1)*$P$9+DD106/MAX(DC106+CU106+DD106, 0.1)*$Q$9))/($B$11+$C$11+$F$11)</f>
        <v>0</v>
      </c>
      <c r="BT106">
        <v>6</v>
      </c>
      <c r="BU106">
        <v>0.5</v>
      </c>
      <c r="BV106" t="s">
        <v>298</v>
      </c>
      <c r="BW106">
        <v>2</v>
      </c>
      <c r="BX106">
        <v>1620340576.1</v>
      </c>
      <c r="BY106">
        <v>398.561666666667</v>
      </c>
      <c r="BZ106">
        <v>420.029</v>
      </c>
      <c r="CA106">
        <v>32.7400333333333</v>
      </c>
      <c r="CB106">
        <v>18.1409666666667</v>
      </c>
      <c r="CC106">
        <v>395.626666666667</v>
      </c>
      <c r="CD106">
        <v>32.7661333333333</v>
      </c>
      <c r="CE106">
        <v>600.062666666667</v>
      </c>
      <c r="CF106">
        <v>100.277333333333</v>
      </c>
      <c r="CG106">
        <v>0.0998765666666667</v>
      </c>
      <c r="CH106">
        <v>39.8907666666667</v>
      </c>
      <c r="CI106">
        <v>37.206</v>
      </c>
      <c r="CJ106">
        <v>999.9</v>
      </c>
      <c r="CK106">
        <v>0</v>
      </c>
      <c r="CL106">
        <v>0</v>
      </c>
      <c r="CM106">
        <v>10016.8666666667</v>
      </c>
      <c r="CN106">
        <v>0</v>
      </c>
      <c r="CO106">
        <v>0.221023</v>
      </c>
      <c r="CP106">
        <v>882.906333333333</v>
      </c>
      <c r="CQ106">
        <v>0.955001333333333</v>
      </c>
      <c r="CR106">
        <v>0.0449983666666667</v>
      </c>
      <c r="CS106">
        <v>0</v>
      </c>
      <c r="CT106">
        <v>980.050666666667</v>
      </c>
      <c r="CU106">
        <v>4.99999</v>
      </c>
      <c r="CV106">
        <v>8723.63</v>
      </c>
      <c r="CW106">
        <v>7632.33333333333</v>
      </c>
      <c r="CX106">
        <v>41.187</v>
      </c>
      <c r="CY106">
        <v>43.25</v>
      </c>
      <c r="CZ106">
        <v>42.375</v>
      </c>
      <c r="DA106">
        <v>43.125</v>
      </c>
      <c r="DB106">
        <v>44.687</v>
      </c>
      <c r="DC106">
        <v>838.4</v>
      </c>
      <c r="DD106">
        <v>39.5</v>
      </c>
      <c r="DE106">
        <v>0</v>
      </c>
      <c r="DF106">
        <v>1620340578.1</v>
      </c>
      <c r="DG106">
        <v>0</v>
      </c>
      <c r="DH106">
        <v>979.96108</v>
      </c>
      <c r="DI106">
        <v>1.2780769461722</v>
      </c>
      <c r="DJ106">
        <v>20.1453847028222</v>
      </c>
      <c r="DK106">
        <v>8722.5652</v>
      </c>
      <c r="DL106">
        <v>15</v>
      </c>
      <c r="DM106">
        <v>1620339131</v>
      </c>
      <c r="DN106" t="s">
        <v>299</v>
      </c>
      <c r="DO106">
        <v>1620339116.5</v>
      </c>
      <c r="DP106">
        <v>1620339131</v>
      </c>
      <c r="DQ106">
        <v>60</v>
      </c>
      <c r="DR106">
        <v>0.345</v>
      </c>
      <c r="DS106">
        <v>-0.025</v>
      </c>
      <c r="DT106">
        <v>2.935</v>
      </c>
      <c r="DU106">
        <v>-0.026</v>
      </c>
      <c r="DV106">
        <v>420</v>
      </c>
      <c r="DW106">
        <v>1</v>
      </c>
      <c r="DX106">
        <v>0.12</v>
      </c>
      <c r="DY106">
        <v>0.02</v>
      </c>
      <c r="DZ106">
        <v>-21.310915</v>
      </c>
      <c r="EA106">
        <v>-1.12678424015006</v>
      </c>
      <c r="EB106">
        <v>0.112292474258073</v>
      </c>
      <c r="EC106">
        <v>0</v>
      </c>
      <c r="ED106">
        <v>979.859294117647</v>
      </c>
      <c r="EE106">
        <v>1.96887534326667</v>
      </c>
      <c r="EF106">
        <v>0.27697340384229</v>
      </c>
      <c r="EG106">
        <v>1</v>
      </c>
      <c r="EH106">
        <v>14.276315</v>
      </c>
      <c r="EI106">
        <v>2.38570131332078</v>
      </c>
      <c r="EJ106">
        <v>0.23083815710363</v>
      </c>
      <c r="EK106">
        <v>0</v>
      </c>
      <c r="EL106">
        <v>1</v>
      </c>
      <c r="EM106">
        <v>3</v>
      </c>
      <c r="EN106" t="s">
        <v>310</v>
      </c>
      <c r="EO106">
        <v>100</v>
      </c>
      <c r="EP106">
        <v>100</v>
      </c>
      <c r="EQ106">
        <v>2.935</v>
      </c>
      <c r="ER106">
        <v>-0.0262</v>
      </c>
      <c r="ES106">
        <v>2.93495238095244</v>
      </c>
      <c r="ET106">
        <v>0</v>
      </c>
      <c r="EU106">
        <v>0</v>
      </c>
      <c r="EV106">
        <v>0</v>
      </c>
      <c r="EW106">
        <v>-0.0261150999999999</v>
      </c>
      <c r="EX106">
        <v>0</v>
      </c>
      <c r="EY106">
        <v>0</v>
      </c>
      <c r="EZ106">
        <v>0</v>
      </c>
      <c r="FA106">
        <v>-1</v>
      </c>
      <c r="FB106">
        <v>-1</v>
      </c>
      <c r="FC106">
        <v>-1</v>
      </c>
      <c r="FD106">
        <v>-1</v>
      </c>
      <c r="FE106">
        <v>24.3</v>
      </c>
      <c r="FF106">
        <v>24.1</v>
      </c>
      <c r="FG106">
        <v>2</v>
      </c>
      <c r="FH106">
        <v>646.769</v>
      </c>
      <c r="FI106">
        <v>387.355</v>
      </c>
      <c r="FJ106">
        <v>49.1965</v>
      </c>
      <c r="FK106">
        <v>26.5942</v>
      </c>
      <c r="FL106">
        <v>30.0008</v>
      </c>
      <c r="FM106">
        <v>26.1286</v>
      </c>
      <c r="FN106">
        <v>26.126</v>
      </c>
      <c r="FO106">
        <v>20.8203</v>
      </c>
      <c r="FP106">
        <v>38.8877</v>
      </c>
      <c r="FQ106">
        <v>98.4878</v>
      </c>
      <c r="FR106">
        <v>50</v>
      </c>
      <c r="FS106">
        <v>420</v>
      </c>
      <c r="FT106">
        <v>17.9712</v>
      </c>
      <c r="FU106">
        <v>101.295</v>
      </c>
      <c r="FV106">
        <v>102.153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2021-05-06T17:36:41Z</dcterms:created>
  <dcterms:modified xsi:type="dcterms:W3CDTF">2021-05-06T17:36:41Z</dcterms:modified>
</cp:coreProperties>
</file>