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<sst xmlns="http://schemas.openxmlformats.org/spreadsheetml/2006/main" count="1625" uniqueCount="440">
  <si>
    <t>File opened</t>
  </si>
  <si>
    <t>2021-05-20 10:49:55</t>
  </si>
  <si>
    <t>Console s/n</t>
  </si>
  <si>
    <t>68C-812020</t>
  </si>
  <si>
    <t>Console ver</t>
  </si>
  <si>
    <t>Bluestem v.1.4.02</t>
  </si>
  <si>
    <t>Scripts ver</t>
  </si>
  <si>
    <t>2020.02  1.4.02, Jan 2020</t>
  </si>
  <si>
    <t>Head s/n</t>
  </si>
  <si>
    <t>68H-712010</t>
  </si>
  <si>
    <t>Head ver</t>
  </si>
  <si>
    <t>1.4.0</t>
  </si>
  <si>
    <t>Head cal</t>
  </si>
  <si>
    <t>{"co2azero": "0.929023", "h2obspanconc1": "20", "tazero": "0.146376", "h2oaspan2a": "0.0720706", "flowbzero": "0.32623", "tbzero": "0.233871", "h2obspan2a": "0.0707434", "co2aspan1": "1.00387", "chamberpressurezero": "2.72462", "co2aspanconc1": "2486", "h2oaspan1": "1.01091", "co2bspan1": "1.00317", "co2aspan2b": "0.321419", "h2obspan2": "0", "co2aspan2a": "0.323557", "co2bspanconc1": "400", "h2obspan1": "1.0274", "h2obspanconc2": "20", "co2bspan2": "-0.0310097", "co2aspan2": "-0.0323824", "h2oaspanconc1": "12.13", "co2bspan2b": "0.0998971", "h2obspan2b": "0.106528", "ssa_ref": "36366.5", "h2oaspanconc2": "0", "ssb_ref": "29674.1", "flowazero": "0.31402", "flowmeterzero": "0.998054", "oxygen": "21", "h2oaspan2": "0", "h2oaspan2b": "0.0728571", "co2aspanconc2": "305.4", "h2oazero": "1.05672", "h2obzero": "1.07075", "co2bspan2a": "0.0997196", "co2bspanconc2": "305.4", "co2bzero": "0.935776"}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</si>
  <si>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</si>
  <si>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</si>
  <si>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</si>
  <si>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</si>
  <si>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</si>
  <si>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</si>
  <si>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</si>
  <si>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</si>
  <si>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</si>
  <si>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10:49:55</t>
  </si>
  <si>
    <t>Stability Definition:	ΔH2O (Meas2): Slp&lt;0.1 Per=20	ΔCO2 (Meas2): Slp&lt;0.5 Per=20	F (FlrLS): Slp&lt;10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</si>
  <si>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</si>
  <si>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</si>
  <si>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</si>
  <si>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</si>
  <si>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</si>
  <si>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</si>
  <si>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</si>
  <si>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</si>
  <si>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</si>
  <si>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</si>
  <si>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</si>
  <si>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</si>
  <si>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</si>
  <si>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</si>
  <si>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</si>
  <si>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</si>
  <si>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</si>
  <si>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</si>
  <si>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</si>
  <si>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</si>
  <si>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</si>
  <si>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</si>
  <si>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</si>
  <si>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</si>
  <si>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</si>
  <si>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</si>
  <si>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</si>
  <si>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</si>
  <si>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</si>
  <si>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</si>
  <si>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</si>
  <si>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</si>
  <si>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</si>
  <si>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</si>
  <si>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</si>
  <si>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</si>
  <si>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</si>
  <si>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</si>
  <si>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</si>
  <si>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</si>
  <si>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</si>
  <si>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</si>
  <si>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</si>
  <si>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</si>
  <si>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</si>
  <si>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</si>
  <si>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</si>
  <si>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</si>
  <si>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</si>
  <si>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</si>
  <si>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</si>
  <si>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5.13712 77.3826 386.988 643.819 892.248 1096 1295.51 1420.83</t>
  </si>
  <si>
    <t>Fs_true</t>
  </si>
  <si>
    <t>-0.527324 99.8158 401.734 601.097 800.578 1000.36 1202.75 1400</t>
  </si>
  <si>
    <t>leak_wt</t>
  </si>
  <si>
    <t>Sys</t>
  </si>
  <si>
    <t>UserDefCon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</si>
  <si>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</si>
  <si>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</si>
  <si>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</si>
  <si>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</si>
  <si>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</si>
  <si>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</si>
  <si>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</si>
  <si>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</si>
  <si>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</si>
  <si>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</si>
  <si>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</si>
  <si>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</si>
  <si>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</si>
  <si>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</si>
  <si>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</si>
  <si>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</si>
  <si>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</si>
  <si>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</si>
  <si>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Species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</si>
  <si>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</si>
  <si>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</si>
  <si>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</si>
  <si>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</si>
  <si>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</si>
  <si>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</si>
  <si>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</si>
  <si>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</si>
  <si>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</si>
  <si>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</si>
  <si>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</si>
  <si>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</si>
  <si>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</si>
  <si>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</si>
  <si>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</si>
  <si>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</si>
  <si>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</si>
  <si>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</si>
  <si>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</si>
  <si>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</si>
  <si>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</si>
  <si>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</si>
  <si>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</si>
  <si>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</si>
  <si>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</si>
  <si>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</si>
  <si>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</si>
  <si>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</si>
  <si>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</si>
  <si>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</si>
  <si>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</si>
  <si>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</si>
  <si>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</si>
  <si>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</si>
  <si>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</si>
  <si>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</si>
  <si>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</si>
  <si>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</si>
  <si>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</si>
  <si>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</si>
  <si>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</si>
  <si>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</si>
  <si>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</si>
  <si>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</si>
  <si>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</si>
  <si>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</si>
  <si>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</si>
  <si>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</si>
  <si>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</si>
  <si>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</si>
  <si>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</si>
  <si>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</si>
  <si>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</si>
  <si>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</si>
  <si>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</si>
  <si>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</si>
  <si>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</si>
  <si>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</si>
  <si>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</si>
  <si>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</si>
  <si>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</si>
  <si>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</si>
  <si>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</si>
  <si>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</si>
  <si>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</si>
  <si>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</si>
  <si>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</si>
  <si>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</si>
  <si>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</si>
  <si>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</si>
  <si>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</si>
  <si>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</si>
  <si>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</si>
  <si>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</si>
  <si>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</si>
  <si>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</si>
  <si>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</si>
  <si>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</si>
  <si>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</si>
  <si>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</si>
  <si>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</si>
  <si>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</si>
  <si>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</si>
  <si>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</si>
  <si>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</si>
  <si>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</si>
  <si>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</si>
  <si>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</si>
  <si>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</si>
  <si>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</si>
  <si>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</si>
  <si>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</si>
  <si>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</si>
  <si>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</si>
  <si>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</si>
  <si>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</si>
  <si>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</si>
  <si>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</si>
  <si>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</si>
  <si>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</si>
  <si>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</si>
  <si>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</si>
  <si>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</si>
  <si>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</si>
  <si>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</si>
  <si>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</si>
  <si>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</si>
  <si>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</si>
  <si>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</si>
  <si>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</si>
  <si>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</si>
  <si>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</si>
  <si>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</si>
  <si>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</si>
  <si>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</si>
  <si>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</si>
  <si>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</si>
  <si>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</si>
  <si>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</si>
  <si>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</si>
  <si>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</si>
  <si>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</si>
  <si>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</si>
  <si>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</si>
  <si>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</si>
  <si>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</si>
  <si>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</si>
  <si>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</si>
  <si>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</si>
  <si>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</si>
  <si>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</si>
  <si>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</si>
  <si>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</si>
  <si>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</si>
  <si>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</si>
  <si>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</si>
  <si>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</si>
  <si>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</si>
  <si>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</si>
  <si>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</si>
  <si>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</si>
  <si>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</si>
  <si>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</si>
  <si>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</si>
  <si>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</si>
  <si>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</si>
  <si>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</si>
  <si>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</si>
  <si>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</si>
  <si>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</si>
  <si>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</si>
  <si>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</si>
  <si>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</si>
  <si>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</si>
  <si>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</si>
  <si>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</si>
  <si>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</si>
  <si>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</si>
  <si>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</si>
  <si>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</si>
  <si>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</si>
  <si>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</si>
  <si>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</si>
  <si>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</si>
  <si>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</si>
  <si>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</si>
  <si>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</si>
  <si>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</si>
  <si>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</si>
  <si>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</si>
  <si>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</si>
  <si>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</si>
  <si>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</si>
  <si>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</si>
  <si>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</si>
  <si>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</si>
  <si>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</si>
  <si>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</si>
  <si>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</si>
  <si>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</si>
  <si>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</si>
  <si>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</si>
  <si>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</si>
  <si>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</si>
  <si>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</si>
  <si>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</si>
  <si>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</si>
  <si>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</si>
  <si>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</si>
  <si>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</si>
  <si>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</si>
  <si>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20210520 10:51:32</t>
  </si>
  <si>
    <t>10:51:32</t>
  </si>
  <si>
    <t>-</t>
  </si>
  <si>
    <t>0: Broadleaf</t>
  </si>
  <si>
    <t>10:44:02</t>
  </si>
  <si>
    <t>2/3</t>
  </si>
  <si>
    <t>20210520 10:51:34</t>
  </si>
  <si>
    <t>10:51:34</t>
  </si>
  <si>
    <t>20210520 10:51:36</t>
  </si>
  <si>
    <t>10:51:36</t>
  </si>
  <si>
    <t>3/3</t>
  </si>
  <si>
    <t>20210520 10:51:38</t>
  </si>
  <si>
    <t>10:51:38</t>
  </si>
  <si>
    <t>20210520 10:51:40</t>
  </si>
  <si>
    <t>10:51:40</t>
  </si>
  <si>
    <t>1/3</t>
  </si>
  <si>
    <t>20210520 10:51:42</t>
  </si>
  <si>
    <t>10:51:42</t>
  </si>
  <si>
    <t>20210520 10:51:44</t>
  </si>
  <si>
    <t>10:51:44</t>
  </si>
  <si>
    <t>20210520 10:51:46</t>
  </si>
  <si>
    <t>10:51:46</t>
  </si>
  <si>
    <t>20210520 10:51:48</t>
  </si>
  <si>
    <t>10:51:48</t>
  </si>
  <si>
    <t>20210520 10:51:50</t>
  </si>
  <si>
    <t>10:51:50</t>
  </si>
  <si>
    <t>20210520 10:51:52</t>
  </si>
  <si>
    <t>10:51:52</t>
  </si>
  <si>
    <t>20210520 10:51:54</t>
  </si>
  <si>
    <t>10:51:54</t>
  </si>
  <si>
    <t>20210520 10:51:56</t>
  </si>
  <si>
    <t>10:51:56</t>
  </si>
  <si>
    <t>20210520 10:51:58</t>
  </si>
  <si>
    <t>10:51:58</t>
  </si>
  <si>
    <t>20210520 10:52:00</t>
  </si>
  <si>
    <t>10:52:00</t>
  </si>
  <si>
    <t>20210520 10:52:02</t>
  </si>
  <si>
    <t>10:52:02</t>
  </si>
  <si>
    <t>20210520 10:52:04</t>
  </si>
  <si>
    <t>10:52:04</t>
  </si>
  <si>
    <t>20210520 10:52:06</t>
  </si>
  <si>
    <t>10:52:06</t>
  </si>
  <si>
    <t>20210520 10:52:08</t>
  </si>
  <si>
    <t>10:52:08</t>
  </si>
  <si>
    <t>20210520 10:52:10</t>
  </si>
  <si>
    <t>10:52:10</t>
  </si>
  <si>
    <t>20210520 10:52:12</t>
  </si>
  <si>
    <t>10:52:12</t>
  </si>
  <si>
    <t>20210520 10:52:14</t>
  </si>
  <si>
    <t>10:52:14</t>
  </si>
  <si>
    <t>20210520 10:52:16</t>
  </si>
  <si>
    <t>10:52:16</t>
  </si>
  <si>
    <t>20210520 10:52:18</t>
  </si>
  <si>
    <t>10:52:18</t>
  </si>
  <si>
    <t>20210520 10:52:20</t>
  </si>
  <si>
    <t>10:52:20</t>
  </si>
  <si>
    <t>20210520 10:52:22</t>
  </si>
  <si>
    <t>10:52:22</t>
  </si>
  <si>
    <t>20210520 10:52:24</t>
  </si>
  <si>
    <t>10:52:24</t>
  </si>
  <si>
    <t>20210520 10:52:26</t>
  </si>
  <si>
    <t>10:52:26</t>
  </si>
  <si>
    <t>20210520 10:52:28</t>
  </si>
  <si>
    <t>10:52:28</t>
  </si>
  <si>
    <t>20210520 10:52:30</t>
  </si>
  <si>
    <t>10:52:30</t>
  </si>
  <si>
    <t>20210520 10:52:32</t>
  </si>
  <si>
    <t>10:52:32</t>
  </si>
  <si>
    <t>20210520 10:52:34</t>
  </si>
  <si>
    <t>10:52:34</t>
  </si>
  <si>
    <t>20210520 10:52:36</t>
  </si>
  <si>
    <t>10:52:36</t>
  </si>
  <si>
    <t>20210520 10:52:38</t>
  </si>
  <si>
    <t>10:52:38</t>
  </si>
  <si>
    <t>20210520 10:52:40</t>
  </si>
  <si>
    <t>10:52:40</t>
  </si>
  <si>
    <t>20210520 10:52:42</t>
  </si>
  <si>
    <t>10:52:42</t>
  </si>
  <si>
    <t>20210520 10:52:44</t>
  </si>
  <si>
    <t>10:52:44</t>
  </si>
  <si>
    <t>20210520 10:52:46</t>
  </si>
  <si>
    <t>10:52:46</t>
  </si>
  <si>
    <t>20210520 10:52:48</t>
  </si>
  <si>
    <t>10:52:48</t>
  </si>
  <si>
    <t>20210520 10:52:50</t>
  </si>
  <si>
    <t>10:52:50</t>
  </si>
  <si>
    <t>20210520 10:52:52</t>
  </si>
  <si>
    <t>10:52:52</t>
  </si>
  <si>
    <t>20210520 10:52:54</t>
  </si>
  <si>
    <t>10:52:54</t>
  </si>
  <si>
    <t>20210520 10:52:56</t>
  </si>
  <si>
    <t>10:52:56</t>
  </si>
  <si>
    <t>20210520 10:52:58</t>
  </si>
  <si>
    <t>10:52:58</t>
  </si>
  <si>
    <t>20210520 10:53:00</t>
  </si>
  <si>
    <t>10:53:00</t>
  </si>
  <si>
    <t>20210520 10:53:02</t>
  </si>
  <si>
    <t>10:53:02</t>
  </si>
  <si>
    <t>20210520 10:53:04</t>
  </si>
  <si>
    <t>10:53:04</t>
  </si>
  <si>
    <t>20210520 10:53:06</t>
  </si>
  <si>
    <t>10:53:06</t>
  </si>
  <si>
    <t>20210520 10:53:08</t>
  </si>
  <si>
    <t>10:53:08</t>
  </si>
  <si>
    <t>20210520 10:53:10</t>
  </si>
  <si>
    <t>10:53:10</t>
  </si>
  <si>
    <t>20210520 10:53:12</t>
  </si>
  <si>
    <t>10:53:12</t>
  </si>
  <si>
    <t>20210520 10:53:14</t>
  </si>
  <si>
    <t>10:53:14</t>
  </si>
  <si>
    <t>20210520 10:53:16</t>
  </si>
  <si>
    <t>10:53:16</t>
  </si>
  <si>
    <t>20210520 10:53:18</t>
  </si>
  <si>
    <t>10:53:18</t>
  </si>
  <si>
    <t>20210520 10:53:20</t>
  </si>
  <si>
    <t>10:53:20</t>
  </si>
  <si>
    <t>20210520 10:53:22</t>
  </si>
  <si>
    <t>10:53:22</t>
  </si>
  <si>
    <t>20210520 10:53:24</t>
  </si>
  <si>
    <t>10:53:24</t>
  </si>
  <si>
    <t>20210520 10:53:26</t>
  </si>
  <si>
    <t>10:53:26</t>
  </si>
  <si>
    <t>20210520 10:53:28</t>
  </si>
  <si>
    <t>10:53:28</t>
  </si>
  <si>
    <t>20210520 10:53:30</t>
  </si>
  <si>
    <t>10:53:30</t>
  </si>
  <si>
    <t>20210520 10:53:32</t>
  </si>
  <si>
    <t>10:53:32</t>
  </si>
  <si>
    <t>20210520 10:53:34</t>
  </si>
  <si>
    <t>10:53:34</t>
  </si>
  <si>
    <t>20210520 10:53:36</t>
  </si>
  <si>
    <t>10:53:36</t>
  </si>
  <si>
    <t>20210520 10:53:38</t>
  </si>
  <si>
    <t>10:53:38</t>
  </si>
  <si>
    <t>20210520 10:53:40</t>
  </si>
  <si>
    <t>10:53:40</t>
  </si>
  <si>
    <t>20210520 10:53:42</t>
  </si>
  <si>
    <t>10:53:42</t>
  </si>
  <si>
    <t>20210520 10:53:44</t>
  </si>
  <si>
    <t>10:53:44</t>
  </si>
  <si>
    <t>20210520 10:53:46</t>
  </si>
  <si>
    <t>10:53:46</t>
  </si>
  <si>
    <t>20210520 10:53:48</t>
  </si>
  <si>
    <t>10:53:48</t>
  </si>
  <si>
    <t>20210520 10:53:50</t>
  </si>
  <si>
    <t>10:53:50</t>
  </si>
  <si>
    <t>20210520 10:53:52</t>
  </si>
  <si>
    <t>10:53:52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</si>
</sst>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U87"/>
  <sheetViews>
    <sheetView tabSelected="1" workbookViewId="0"/>
  </sheetViews>
  <sheetFormatPr defaultRowHeight="15"/>
  <sheetData>
    <row r="2" spans="1:177">
      <c r="A2" t="s">
        <v>25</v>
      </c>
      <c r="B2" t="s">
        <v>26</v>
      </c>
      <c r="C2" t="s">
        <v>27</v>
      </c>
    </row>
    <row r="3" spans="1:177">
      <c r="B3" t="s">
        <v>19</v>
      </c>
      <c r="C3">
        <v>21</v>
      </c>
    </row>
    <row r="4" spans="1:177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7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7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7">
      <c r="B7">
        <v>0</v>
      </c>
      <c r="C7">
        <v>1</v>
      </c>
      <c r="D7">
        <v>0</v>
      </c>
      <c r="E7">
        <v>0</v>
      </c>
    </row>
    <row r="8" spans="1:177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7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7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7">
      <c r="B11">
        <v>0</v>
      </c>
      <c r="C11">
        <v>0</v>
      </c>
      <c r="D11">
        <v>0</v>
      </c>
      <c r="E11">
        <v>0</v>
      </c>
      <c r="F11">
        <v>1</v>
      </c>
    </row>
    <row r="12" spans="1:177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7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7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83</v>
      </c>
      <c r="AE14" t="s">
        <v>83</v>
      </c>
      <c r="AF14" t="s">
        <v>83</v>
      </c>
      <c r="AG14" t="s">
        <v>83</v>
      </c>
      <c r="AH14" t="s">
        <v>83</v>
      </c>
      <c r="AI14" t="s">
        <v>84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85</v>
      </c>
      <c r="BO14" t="s">
        <v>86</v>
      </c>
      <c r="BP14" t="s">
        <v>86</v>
      </c>
      <c r="BQ14" t="s">
        <v>86</v>
      </c>
      <c r="BR14" t="s">
        <v>86</v>
      </c>
      <c r="BS14" t="s">
        <v>87</v>
      </c>
      <c r="BT14" t="s">
        <v>87</v>
      </c>
      <c r="BU14" t="s">
        <v>87</v>
      </c>
      <c r="BV14" t="s">
        <v>87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89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  <c r="FU14" t="s">
        <v>94</v>
      </c>
    </row>
    <row r="15" spans="1:177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83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101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207</v>
      </c>
      <c r="DL15" t="s">
        <v>96</v>
      </c>
      <c r="DM15" t="s">
        <v>99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  <c r="FU15" t="s">
        <v>267</v>
      </c>
    </row>
    <row r="16" spans="1:177">
      <c r="B16" t="s">
        <v>268</v>
      </c>
      <c r="C16" t="s">
        <v>268</v>
      </c>
      <c r="G16" t="s">
        <v>268</v>
      </c>
      <c r="H16" t="s">
        <v>269</v>
      </c>
      <c r="I16" t="s">
        <v>270</v>
      </c>
      <c r="J16" t="s">
        <v>271</v>
      </c>
      <c r="K16" t="s">
        <v>271</v>
      </c>
      <c r="L16" t="s">
        <v>175</v>
      </c>
      <c r="M16" t="s">
        <v>175</v>
      </c>
      <c r="N16" t="s">
        <v>269</v>
      </c>
      <c r="O16" t="s">
        <v>269</v>
      </c>
      <c r="P16" t="s">
        <v>269</v>
      </c>
      <c r="Q16" t="s">
        <v>269</v>
      </c>
      <c r="R16" t="s">
        <v>272</v>
      </c>
      <c r="S16" t="s">
        <v>273</v>
      </c>
      <c r="T16" t="s">
        <v>273</v>
      </c>
      <c r="U16" t="s">
        <v>274</v>
      </c>
      <c r="V16" t="s">
        <v>275</v>
      </c>
      <c r="W16" t="s">
        <v>274</v>
      </c>
      <c r="X16" t="s">
        <v>274</v>
      </c>
      <c r="Y16" t="s">
        <v>274</v>
      </c>
      <c r="Z16" t="s">
        <v>272</v>
      </c>
      <c r="AA16" t="s">
        <v>272</v>
      </c>
      <c r="AB16" t="s">
        <v>272</v>
      </c>
      <c r="AC16" t="s">
        <v>272</v>
      </c>
      <c r="AD16" t="s">
        <v>276</v>
      </c>
      <c r="AE16" t="s">
        <v>275</v>
      </c>
      <c r="AG16" t="s">
        <v>275</v>
      </c>
      <c r="AH16" t="s">
        <v>276</v>
      </c>
      <c r="AN16" t="s">
        <v>270</v>
      </c>
      <c r="AT16" t="s">
        <v>270</v>
      </c>
      <c r="AU16" t="s">
        <v>270</v>
      </c>
      <c r="AV16" t="s">
        <v>270</v>
      </c>
      <c r="AX16" t="s">
        <v>277</v>
      </c>
      <c r="BH16" t="s">
        <v>278</v>
      </c>
      <c r="BI16" t="s">
        <v>278</v>
      </c>
      <c r="BJ16" t="s">
        <v>278</v>
      </c>
      <c r="BK16" t="s">
        <v>270</v>
      </c>
      <c r="BM16" t="s">
        <v>279</v>
      </c>
      <c r="BO16" t="s">
        <v>270</v>
      </c>
      <c r="BP16" t="s">
        <v>270</v>
      </c>
      <c r="BR16" t="s">
        <v>280</v>
      </c>
      <c r="BS16" t="s">
        <v>281</v>
      </c>
      <c r="BV16" t="s">
        <v>269</v>
      </c>
      <c r="BW16" t="s">
        <v>268</v>
      </c>
      <c r="BX16" t="s">
        <v>271</v>
      </c>
      <c r="BY16" t="s">
        <v>271</v>
      </c>
      <c r="BZ16" t="s">
        <v>282</v>
      </c>
      <c r="CA16" t="s">
        <v>282</v>
      </c>
      <c r="CB16" t="s">
        <v>271</v>
      </c>
      <c r="CC16" t="s">
        <v>282</v>
      </c>
      <c r="CD16" t="s">
        <v>276</v>
      </c>
      <c r="CE16" t="s">
        <v>274</v>
      </c>
      <c r="CF16" t="s">
        <v>274</v>
      </c>
      <c r="CG16" t="s">
        <v>273</v>
      </c>
      <c r="CH16" t="s">
        <v>273</v>
      </c>
      <c r="CI16" t="s">
        <v>273</v>
      </c>
      <c r="CJ16" t="s">
        <v>273</v>
      </c>
      <c r="CK16" t="s">
        <v>273</v>
      </c>
      <c r="CL16" t="s">
        <v>283</v>
      </c>
      <c r="CM16" t="s">
        <v>270</v>
      </c>
      <c r="CN16" t="s">
        <v>270</v>
      </c>
      <c r="CO16" t="s">
        <v>270</v>
      </c>
      <c r="CT16" t="s">
        <v>270</v>
      </c>
      <c r="CW16" t="s">
        <v>273</v>
      </c>
      <c r="CX16" t="s">
        <v>273</v>
      </c>
      <c r="CY16" t="s">
        <v>273</v>
      </c>
      <c r="CZ16" t="s">
        <v>273</v>
      </c>
      <c r="DA16" t="s">
        <v>273</v>
      </c>
      <c r="DB16" t="s">
        <v>270</v>
      </c>
      <c r="DC16" t="s">
        <v>270</v>
      </c>
      <c r="DD16" t="s">
        <v>270</v>
      </c>
      <c r="DE16" t="s">
        <v>268</v>
      </c>
      <c r="DH16" t="s">
        <v>284</v>
      </c>
      <c r="DI16" t="s">
        <v>284</v>
      </c>
      <c r="DK16" t="s">
        <v>268</v>
      </c>
      <c r="DL16" t="s">
        <v>285</v>
      </c>
      <c r="DN16" t="s">
        <v>268</v>
      </c>
      <c r="DO16" t="s">
        <v>268</v>
      </c>
      <c r="DQ16" t="s">
        <v>286</v>
      </c>
      <c r="DR16" t="s">
        <v>287</v>
      </c>
      <c r="DS16" t="s">
        <v>286</v>
      </c>
      <c r="DT16" t="s">
        <v>287</v>
      </c>
      <c r="DU16" t="s">
        <v>286</v>
      </c>
      <c r="DV16" t="s">
        <v>287</v>
      </c>
      <c r="DW16" t="s">
        <v>275</v>
      </c>
      <c r="DX16" t="s">
        <v>275</v>
      </c>
      <c r="DY16" t="s">
        <v>271</v>
      </c>
      <c r="DZ16" t="s">
        <v>288</v>
      </c>
      <c r="EA16" t="s">
        <v>271</v>
      </c>
      <c r="ED16" t="s">
        <v>289</v>
      </c>
      <c r="EG16" t="s">
        <v>282</v>
      </c>
      <c r="EH16" t="s">
        <v>290</v>
      </c>
      <c r="EI16" t="s">
        <v>282</v>
      </c>
      <c r="EN16" t="s">
        <v>275</v>
      </c>
      <c r="EO16" t="s">
        <v>275</v>
      </c>
      <c r="EP16" t="s">
        <v>286</v>
      </c>
      <c r="EQ16" t="s">
        <v>287</v>
      </c>
      <c r="ER16" t="s">
        <v>287</v>
      </c>
      <c r="EV16" t="s">
        <v>287</v>
      </c>
      <c r="EZ16" t="s">
        <v>271</v>
      </c>
      <c r="FA16" t="s">
        <v>271</v>
      </c>
      <c r="FB16" t="s">
        <v>282</v>
      </c>
      <c r="FC16" t="s">
        <v>282</v>
      </c>
      <c r="FD16" t="s">
        <v>291</v>
      </c>
      <c r="FE16" t="s">
        <v>291</v>
      </c>
      <c r="FG16" t="s">
        <v>276</v>
      </c>
      <c r="FH16" t="s">
        <v>276</v>
      </c>
      <c r="FI16" t="s">
        <v>273</v>
      </c>
      <c r="FJ16" t="s">
        <v>273</v>
      </c>
      <c r="FK16" t="s">
        <v>273</v>
      </c>
      <c r="FL16" t="s">
        <v>273</v>
      </c>
      <c r="FM16" t="s">
        <v>273</v>
      </c>
      <c r="FN16" t="s">
        <v>275</v>
      </c>
      <c r="FO16" t="s">
        <v>275</v>
      </c>
      <c r="FP16" t="s">
        <v>275</v>
      </c>
      <c r="FQ16" t="s">
        <v>273</v>
      </c>
      <c r="FR16" t="s">
        <v>271</v>
      </c>
      <c r="FS16" t="s">
        <v>282</v>
      </c>
      <c r="FT16" t="s">
        <v>275</v>
      </c>
      <c r="FU16" t="s">
        <v>275</v>
      </c>
    </row>
    <row r="17" spans="1:177">
      <c r="A17">
        <v>1</v>
      </c>
      <c r="B17">
        <v>1621533092.5</v>
      </c>
      <c r="C17">
        <v>0</v>
      </c>
      <c r="D17" t="s">
        <v>292</v>
      </c>
      <c r="E17" t="s">
        <v>293</v>
      </c>
      <c r="G17">
        <v>1621533092.5</v>
      </c>
      <c r="H17">
        <f>CD17*AF17*(BZ17-CA17)/(100*BS17*(1000-AF17*BZ17))</f>
        <v>0</v>
      </c>
      <c r="I17">
        <f>CD17*AF17*(BY17-BX17*(1000-AF17*CA17)/(1000-AF17*BZ17))/(100*BS17)</f>
        <v>0</v>
      </c>
      <c r="J17">
        <f>BX17 - IF(AF17&gt;1, I17*BS17*100.0/(AH17*CL17), 0)</f>
        <v>0</v>
      </c>
      <c r="K17">
        <f>((Q17-H17/2)*J17-I17)/(Q17+H17/2)</f>
        <v>0</v>
      </c>
      <c r="L17">
        <f>K17*(CE17+CF17)/1000.0</f>
        <v>0</v>
      </c>
      <c r="M17">
        <f>(BX17 - IF(AF17&gt;1, I17*BS17*100.0/(AH17*CL17), 0))*(CE17+CF17)/1000.0</f>
        <v>0</v>
      </c>
      <c r="N17">
        <f>2.0/((1/P17-1/O17)+SIGN(P17)*SQRT((1/P17-1/O17)*(1/P17-1/O17) + 4*BT17/((BT17+1)*(BT17+1))*(2*1/P17*1/O17-1/O17*1/O17)))</f>
        <v>0</v>
      </c>
      <c r="O17">
        <f>IF(LEFT(BU17,1)&lt;&gt;"0",IF(LEFT(BU17,1)="1",3.0,BV17),$D$5+$E$5*(CL17*CE17/($K$5*1000))+$F$5*(CL17*CE17/($K$5*1000))*MAX(MIN(BS17,$J$5),$I$5)*MAX(MIN(BS17,$J$5),$I$5)+$G$5*MAX(MIN(BS17,$J$5),$I$5)*(CL17*CE17/($K$5*1000))+$H$5*(CL17*CE17/($K$5*1000))*(CL17*CE17/($K$5*1000)))</f>
        <v>0</v>
      </c>
      <c r="P17">
        <f>H17*(1000-(1000*0.61365*exp(17.502*T17/(240.97+T17))/(CE17+CF17)+BZ17)/2)/(1000*0.61365*exp(17.502*T17/(240.97+T17))/(CE17+CF17)-BZ17)</f>
        <v>0</v>
      </c>
      <c r="Q17">
        <f>1/((BT17+1)/(N17/1.6)+1/(O17/1.37)) + BT17/((BT17+1)/(N17/1.6) + BT17/(O17/1.37))</f>
        <v>0</v>
      </c>
      <c r="R17">
        <f>(BP17*BR17)</f>
        <v>0</v>
      </c>
      <c r="S17">
        <f>(CG17+(R17+2*0.95*5.67E-8*(((CG17+$B$7)+273)^4-(CG17+273)^4)-44100*H17)/(1.84*29.3*O17+8*0.95*5.67E-8*(CG17+273)^3))</f>
        <v>0</v>
      </c>
      <c r="T17">
        <f>($C$7*CH17+$D$7*CI17+$E$7*S17)</f>
        <v>0</v>
      </c>
      <c r="U17">
        <f>0.61365*exp(17.502*T17/(240.97+T17))</f>
        <v>0</v>
      </c>
      <c r="V17">
        <f>(W17/X17*100)</f>
        <v>0</v>
      </c>
      <c r="W17">
        <f>BZ17*(CE17+CF17)/1000</f>
        <v>0</v>
      </c>
      <c r="X17">
        <f>0.61365*exp(17.502*CG17/(240.97+CG17))</f>
        <v>0</v>
      </c>
      <c r="Y17">
        <f>(U17-BZ17*(CE17+CF17)/1000)</f>
        <v>0</v>
      </c>
      <c r="Z17">
        <f>(-H17*44100)</f>
        <v>0</v>
      </c>
      <c r="AA17">
        <f>2*29.3*O17*0.92*(CG17-T17)</f>
        <v>0</v>
      </c>
      <c r="AB17">
        <f>2*0.95*5.67E-8*(((CG17+$B$7)+273)^4-(T17+273)^4)</f>
        <v>0</v>
      </c>
      <c r="AC17">
        <f>R17+AB17+Z17+AA17</f>
        <v>0</v>
      </c>
      <c r="AD17">
        <v>0</v>
      </c>
      <c r="AE17">
        <v>0</v>
      </c>
      <c r="AF17">
        <f>IF(AD17*$H$13&gt;=AH17,1.0,(AH17/(AH17-AD17*$H$13)))</f>
        <v>0</v>
      </c>
      <c r="AG17">
        <f>(AF17-1)*100</f>
        <v>0</v>
      </c>
      <c r="AH17">
        <f>MAX(0,($B$13+$C$13*CL17)/(1+$D$13*CL17)*CE17/(CG17+273)*$E$13)</f>
        <v>0</v>
      </c>
      <c r="AI17" t="s">
        <v>294</v>
      </c>
      <c r="AJ17">
        <v>0</v>
      </c>
      <c r="AK17">
        <v>0</v>
      </c>
      <c r="AL17">
        <f>AK17-AJ17</f>
        <v>0</v>
      </c>
      <c r="AM17">
        <f>AL17/AK17</f>
        <v>0</v>
      </c>
      <c r="AN17">
        <v>0</v>
      </c>
      <c r="AO17" t="s">
        <v>294</v>
      </c>
      <c r="AP17">
        <v>0</v>
      </c>
      <c r="AQ17">
        <v>0</v>
      </c>
      <c r="AR17">
        <f>1-AP17/AQ17</f>
        <v>0</v>
      </c>
      <c r="AS17">
        <v>0.5</v>
      </c>
      <c r="AT17">
        <f>BP17</f>
        <v>0</v>
      </c>
      <c r="AU17">
        <f>I17</f>
        <v>0</v>
      </c>
      <c r="AV17">
        <f>AR17*AS17*AT17</f>
        <v>0</v>
      </c>
      <c r="AW17">
        <f>BB17/AQ17</f>
        <v>0</v>
      </c>
      <c r="AX17">
        <f>(AU17-AN17)/AT17</f>
        <v>0</v>
      </c>
      <c r="AY17">
        <f>(AK17-AQ17)/AQ17</f>
        <v>0</v>
      </c>
      <c r="AZ17" t="s">
        <v>294</v>
      </c>
      <c r="BA17">
        <v>0</v>
      </c>
      <c r="BB17">
        <f>AQ17-BA17</f>
        <v>0</v>
      </c>
      <c r="BC17">
        <f>(AQ17-AP17)/(AQ17-BA17)</f>
        <v>0</v>
      </c>
      <c r="BD17">
        <f>(AK17-AQ17)/(AK17-BA17)</f>
        <v>0</v>
      </c>
      <c r="BE17">
        <f>(AQ17-AP17)/(AQ17-AJ17)</f>
        <v>0</v>
      </c>
      <c r="BF17">
        <f>(AK17-AQ17)/(AK17-AJ17)</f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f>$B$11*CM17+$C$11*CN17+$F$11*CO17*(1-CR17)</f>
        <v>0</v>
      </c>
      <c r="BP17">
        <f>BO17*BQ17</f>
        <v>0</v>
      </c>
      <c r="BQ17">
        <f>($B$11*$D$9+$C$11*$D$9+$F$11*((DB17+CT17)/MAX(DB17+CT17+DC17, 0.1)*$I$9+DC17/MAX(DB17+CT17+DC17, 0.1)*$J$9))/($B$11+$C$11+$F$11)</f>
        <v>0</v>
      </c>
      <c r="BR17">
        <f>($B$11*$K$9+$C$11*$K$9+$F$11*((DB17+CT17)/MAX(DB17+CT17+DC17, 0.1)*$P$9+DC17/MAX(DB17+CT17+DC17, 0.1)*$Q$9))/($B$11+$C$11+$F$11)</f>
        <v>0</v>
      </c>
      <c r="BS17">
        <v>6</v>
      </c>
      <c r="BT17">
        <v>0.5</v>
      </c>
      <c r="BU17" t="s">
        <v>295</v>
      </c>
      <c r="BV17">
        <v>2</v>
      </c>
      <c r="BW17">
        <v>1621533092.5</v>
      </c>
      <c r="BX17">
        <v>419.945</v>
      </c>
      <c r="BY17">
        <v>419.851</v>
      </c>
      <c r="BZ17">
        <v>13.0603</v>
      </c>
      <c r="CA17">
        <v>13.0382</v>
      </c>
      <c r="CB17">
        <v>411.388</v>
      </c>
      <c r="CC17">
        <v>12.9076</v>
      </c>
      <c r="CD17">
        <v>699.807</v>
      </c>
      <c r="CE17">
        <v>100.938</v>
      </c>
      <c r="CF17">
        <v>0.099589</v>
      </c>
      <c r="CG17">
        <v>23.0236</v>
      </c>
      <c r="CH17">
        <v>22.9846</v>
      </c>
      <c r="CI17">
        <v>999.9</v>
      </c>
      <c r="CJ17">
        <v>0</v>
      </c>
      <c r="CK17">
        <v>0</v>
      </c>
      <c r="CL17">
        <v>10050</v>
      </c>
      <c r="CM17">
        <v>0</v>
      </c>
      <c r="CN17">
        <v>3.27932</v>
      </c>
      <c r="CO17">
        <v>599.992</v>
      </c>
      <c r="CP17">
        <v>0.933003</v>
      </c>
      <c r="CQ17">
        <v>0.0669971</v>
      </c>
      <c r="CR17">
        <v>0</v>
      </c>
      <c r="CS17">
        <v>3.1848</v>
      </c>
      <c r="CT17">
        <v>4.99951</v>
      </c>
      <c r="CU17">
        <v>88.1912</v>
      </c>
      <c r="CV17">
        <v>4814.03</v>
      </c>
      <c r="CW17">
        <v>37.937</v>
      </c>
      <c r="CX17">
        <v>41.625</v>
      </c>
      <c r="CY17">
        <v>40.312</v>
      </c>
      <c r="CZ17">
        <v>41.25</v>
      </c>
      <c r="DA17">
        <v>40.25</v>
      </c>
      <c r="DB17">
        <v>555.13</v>
      </c>
      <c r="DC17">
        <v>39.86</v>
      </c>
      <c r="DD17">
        <v>0</v>
      </c>
      <c r="DE17">
        <v>1621533096.3</v>
      </c>
      <c r="DF17">
        <v>0</v>
      </c>
      <c r="DG17">
        <v>3.362104</v>
      </c>
      <c r="DH17">
        <v>0.260646153288759</v>
      </c>
      <c r="DI17">
        <v>-7.52152310339964</v>
      </c>
      <c r="DJ17">
        <v>88.190536</v>
      </c>
      <c r="DK17">
        <v>15</v>
      </c>
      <c r="DL17">
        <v>1621532642.5</v>
      </c>
      <c r="DM17" t="s">
        <v>296</v>
      </c>
      <c r="DN17">
        <v>1621532642.5</v>
      </c>
      <c r="DO17">
        <v>1621532639</v>
      </c>
      <c r="DP17">
        <v>3</v>
      </c>
      <c r="DQ17">
        <v>-0.072</v>
      </c>
      <c r="DR17">
        <v>-0.003</v>
      </c>
      <c r="DS17">
        <v>8.557</v>
      </c>
      <c r="DT17">
        <v>0.153</v>
      </c>
      <c r="DU17">
        <v>420</v>
      </c>
      <c r="DV17">
        <v>13</v>
      </c>
      <c r="DW17">
        <v>1.61</v>
      </c>
      <c r="DX17">
        <v>0.39</v>
      </c>
      <c r="DY17">
        <v>-0.1229889172</v>
      </c>
      <c r="DZ17">
        <v>-0.0483809148517821</v>
      </c>
      <c r="EA17">
        <v>0.0843287327797744</v>
      </c>
      <c r="EB17">
        <v>1</v>
      </c>
      <c r="EC17">
        <v>3.37366363636364</v>
      </c>
      <c r="ED17">
        <v>0.0231498919722712</v>
      </c>
      <c r="EE17">
        <v>0.175254880739854</v>
      </c>
      <c r="EF17">
        <v>1</v>
      </c>
      <c r="EG17">
        <v>-0.00466463505</v>
      </c>
      <c r="EH17">
        <v>-0.189447527662289</v>
      </c>
      <c r="EI17">
        <v>0.0241142805812226</v>
      </c>
      <c r="EJ17">
        <v>0</v>
      </c>
      <c r="EK17">
        <v>2</v>
      </c>
      <c r="EL17">
        <v>3</v>
      </c>
      <c r="EM17" t="s">
        <v>297</v>
      </c>
      <c r="EN17">
        <v>100</v>
      </c>
      <c r="EO17">
        <v>100</v>
      </c>
      <c r="EP17">
        <v>8.557</v>
      </c>
      <c r="EQ17">
        <v>0.1527</v>
      </c>
      <c r="ER17">
        <v>5.25094258564196</v>
      </c>
      <c r="ES17">
        <v>0.0095515401478521</v>
      </c>
      <c r="ET17">
        <v>-4.08282145803731e-06</v>
      </c>
      <c r="EU17">
        <v>9.61633180237613e-10</v>
      </c>
      <c r="EV17">
        <v>-0.0159267325573649</v>
      </c>
      <c r="EW17">
        <v>0.00964955815971448</v>
      </c>
      <c r="EX17">
        <v>0.000351754833574242</v>
      </c>
      <c r="EY17">
        <v>-6.74969522547015e-06</v>
      </c>
      <c r="EZ17">
        <v>-1</v>
      </c>
      <c r="FA17">
        <v>-1</v>
      </c>
      <c r="FB17">
        <v>-1</v>
      </c>
      <c r="FC17">
        <v>-1</v>
      </c>
      <c r="FD17">
        <v>7.5</v>
      </c>
      <c r="FE17">
        <v>7.6</v>
      </c>
      <c r="FF17">
        <v>2</v>
      </c>
      <c r="FG17">
        <v>794.915</v>
      </c>
      <c r="FH17">
        <v>739.041</v>
      </c>
      <c r="FI17">
        <v>20</v>
      </c>
      <c r="FJ17">
        <v>27.0467</v>
      </c>
      <c r="FK17">
        <v>29.9999</v>
      </c>
      <c r="FL17">
        <v>27.1602</v>
      </c>
      <c r="FM17">
        <v>27.1336</v>
      </c>
      <c r="FN17">
        <v>26.7965</v>
      </c>
      <c r="FO17">
        <v>28.5732</v>
      </c>
      <c r="FP17">
        <v>14.2928</v>
      </c>
      <c r="FQ17">
        <v>20</v>
      </c>
      <c r="FR17">
        <v>420</v>
      </c>
      <c r="FS17">
        <v>13.1149</v>
      </c>
      <c r="FT17">
        <v>99.9857</v>
      </c>
      <c r="FU17">
        <v>100.35</v>
      </c>
    </row>
    <row r="18" spans="1:177">
      <c r="A18">
        <v>2</v>
      </c>
      <c r="B18">
        <v>1621533094.5</v>
      </c>
      <c r="C18">
        <v>2</v>
      </c>
      <c r="D18" t="s">
        <v>298</v>
      </c>
      <c r="E18" t="s">
        <v>299</v>
      </c>
      <c r="G18">
        <v>1621533094.5</v>
      </c>
      <c r="H18">
        <f>CD18*AF18*(BZ18-CA18)/(100*BS18*(1000-AF18*BZ18))</f>
        <v>0</v>
      </c>
      <c r="I18">
        <f>CD18*AF18*(BY18-BX18*(1000-AF18*CA18)/(1000-AF18*BZ18))/(100*BS18)</f>
        <v>0</v>
      </c>
      <c r="J18">
        <f>BX18 - IF(AF18&gt;1, I18*BS18*100.0/(AH18*CL18), 0)</f>
        <v>0</v>
      </c>
      <c r="K18">
        <f>((Q18-H18/2)*J18-I18)/(Q18+H18/2)</f>
        <v>0</v>
      </c>
      <c r="L18">
        <f>K18*(CE18+CF18)/1000.0</f>
        <v>0</v>
      </c>
      <c r="M18">
        <f>(BX18 - IF(AF18&gt;1, I18*BS18*100.0/(AH18*CL18), 0))*(CE18+CF18)/1000.0</f>
        <v>0</v>
      </c>
      <c r="N18">
        <f>2.0/((1/P18-1/O18)+SIGN(P18)*SQRT((1/P18-1/O18)*(1/P18-1/O18) + 4*BT18/((BT18+1)*(BT18+1))*(2*1/P18*1/O18-1/O18*1/O18)))</f>
        <v>0</v>
      </c>
      <c r="O18">
        <f>IF(LEFT(BU18,1)&lt;&gt;"0",IF(LEFT(BU18,1)="1",3.0,BV18),$D$5+$E$5*(CL18*CE18/($K$5*1000))+$F$5*(CL18*CE18/($K$5*1000))*MAX(MIN(BS18,$J$5),$I$5)*MAX(MIN(BS18,$J$5),$I$5)+$G$5*MAX(MIN(BS18,$J$5),$I$5)*(CL18*CE18/($K$5*1000))+$H$5*(CL18*CE18/($K$5*1000))*(CL18*CE18/($K$5*1000)))</f>
        <v>0</v>
      </c>
      <c r="P18">
        <f>H18*(1000-(1000*0.61365*exp(17.502*T18/(240.97+T18))/(CE18+CF18)+BZ18)/2)/(1000*0.61365*exp(17.502*T18/(240.97+T18))/(CE18+CF18)-BZ18)</f>
        <v>0</v>
      </c>
      <c r="Q18">
        <f>1/((BT18+1)/(N18/1.6)+1/(O18/1.37)) + BT18/((BT18+1)/(N18/1.6) + BT18/(O18/1.37))</f>
        <v>0</v>
      </c>
      <c r="R18">
        <f>(BP18*BR18)</f>
        <v>0</v>
      </c>
      <c r="S18">
        <f>(CG18+(R18+2*0.95*5.67E-8*(((CG18+$B$7)+273)^4-(CG18+273)^4)-44100*H18)/(1.84*29.3*O18+8*0.95*5.67E-8*(CG18+273)^3))</f>
        <v>0</v>
      </c>
      <c r="T18">
        <f>($C$7*CH18+$D$7*CI18+$E$7*S18)</f>
        <v>0</v>
      </c>
      <c r="U18">
        <f>0.61365*exp(17.502*T18/(240.97+T18))</f>
        <v>0</v>
      </c>
      <c r="V18">
        <f>(W18/X18*100)</f>
        <v>0</v>
      </c>
      <c r="W18">
        <f>BZ18*(CE18+CF18)/1000</f>
        <v>0</v>
      </c>
      <c r="X18">
        <f>0.61365*exp(17.502*CG18/(240.97+CG18))</f>
        <v>0</v>
      </c>
      <c r="Y18">
        <f>(U18-BZ18*(CE18+CF18)/1000)</f>
        <v>0</v>
      </c>
      <c r="Z18">
        <f>(-H18*44100)</f>
        <v>0</v>
      </c>
      <c r="AA18">
        <f>2*29.3*O18*0.92*(CG18-T18)</f>
        <v>0</v>
      </c>
      <c r="AB18">
        <f>2*0.95*5.67E-8*(((CG18+$B$7)+273)^4-(T18+273)^4)</f>
        <v>0</v>
      </c>
      <c r="AC18">
        <f>R18+AB18+Z18+AA18</f>
        <v>0</v>
      </c>
      <c r="AD18">
        <v>0</v>
      </c>
      <c r="AE18">
        <v>0</v>
      </c>
      <c r="AF18">
        <f>IF(AD18*$H$13&gt;=AH18,1.0,(AH18/(AH18-AD18*$H$13)))</f>
        <v>0</v>
      </c>
      <c r="AG18">
        <f>(AF18-1)*100</f>
        <v>0</v>
      </c>
      <c r="AH18">
        <f>MAX(0,($B$13+$C$13*CL18)/(1+$D$13*CL18)*CE18/(CG18+273)*$E$13)</f>
        <v>0</v>
      </c>
      <c r="AI18" t="s">
        <v>294</v>
      </c>
      <c r="AJ18">
        <v>0</v>
      </c>
      <c r="AK18">
        <v>0</v>
      </c>
      <c r="AL18">
        <f>AK18-AJ18</f>
        <v>0</v>
      </c>
      <c r="AM18">
        <f>AL18/AK18</f>
        <v>0</v>
      </c>
      <c r="AN18">
        <v>0</v>
      </c>
      <c r="AO18" t="s">
        <v>294</v>
      </c>
      <c r="AP18">
        <v>0</v>
      </c>
      <c r="AQ18">
        <v>0</v>
      </c>
      <c r="AR18">
        <f>1-AP18/AQ18</f>
        <v>0</v>
      </c>
      <c r="AS18">
        <v>0.5</v>
      </c>
      <c r="AT18">
        <f>BP18</f>
        <v>0</v>
      </c>
      <c r="AU18">
        <f>I18</f>
        <v>0</v>
      </c>
      <c r="AV18">
        <f>AR18*AS18*AT18</f>
        <v>0</v>
      </c>
      <c r="AW18">
        <f>BB18/AQ18</f>
        <v>0</v>
      </c>
      <c r="AX18">
        <f>(AU18-AN18)/AT18</f>
        <v>0</v>
      </c>
      <c r="AY18">
        <f>(AK18-AQ18)/AQ18</f>
        <v>0</v>
      </c>
      <c r="AZ18" t="s">
        <v>294</v>
      </c>
      <c r="BA18">
        <v>0</v>
      </c>
      <c r="BB18">
        <f>AQ18-BA18</f>
        <v>0</v>
      </c>
      <c r="BC18">
        <f>(AQ18-AP18)/(AQ18-BA18)</f>
        <v>0</v>
      </c>
      <c r="BD18">
        <f>(AK18-AQ18)/(AK18-BA18)</f>
        <v>0</v>
      </c>
      <c r="BE18">
        <f>(AQ18-AP18)/(AQ18-AJ18)</f>
        <v>0</v>
      </c>
      <c r="BF18">
        <f>(AK18-AQ18)/(AK18-AJ18)</f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f>$B$11*CM18+$C$11*CN18+$F$11*CO18*(1-CR18)</f>
        <v>0</v>
      </c>
      <c r="BP18">
        <f>BO18*BQ18</f>
        <v>0</v>
      </c>
      <c r="BQ18">
        <f>($B$11*$D$9+$C$11*$D$9+$F$11*((DB18+CT18)/MAX(DB18+CT18+DC18, 0.1)*$I$9+DC18/MAX(DB18+CT18+DC18, 0.1)*$J$9))/($B$11+$C$11+$F$11)</f>
        <v>0</v>
      </c>
      <c r="BR18">
        <f>($B$11*$K$9+$C$11*$K$9+$F$11*((DB18+CT18)/MAX(DB18+CT18+DC18, 0.1)*$P$9+DC18/MAX(DB18+CT18+DC18, 0.1)*$Q$9))/($B$11+$C$11+$F$11)</f>
        <v>0</v>
      </c>
      <c r="BS18">
        <v>6</v>
      </c>
      <c r="BT18">
        <v>0.5</v>
      </c>
      <c r="BU18" t="s">
        <v>295</v>
      </c>
      <c r="BV18">
        <v>2</v>
      </c>
      <c r="BW18">
        <v>1621533094.5</v>
      </c>
      <c r="BX18">
        <v>419.829</v>
      </c>
      <c r="BY18">
        <v>420.009</v>
      </c>
      <c r="BZ18">
        <v>13.052</v>
      </c>
      <c r="CA18">
        <v>13.0279</v>
      </c>
      <c r="CB18">
        <v>411.273</v>
      </c>
      <c r="CC18">
        <v>12.8994</v>
      </c>
      <c r="CD18">
        <v>699.726</v>
      </c>
      <c r="CE18">
        <v>100.934</v>
      </c>
      <c r="CF18">
        <v>0.099093</v>
      </c>
      <c r="CG18">
        <v>23.0205</v>
      </c>
      <c r="CH18">
        <v>22.9723</v>
      </c>
      <c r="CI18">
        <v>999.9</v>
      </c>
      <c r="CJ18">
        <v>0</v>
      </c>
      <c r="CK18">
        <v>0</v>
      </c>
      <c r="CL18">
        <v>10080</v>
      </c>
      <c r="CM18">
        <v>0</v>
      </c>
      <c r="CN18">
        <v>3.27932</v>
      </c>
      <c r="CO18">
        <v>599.97</v>
      </c>
      <c r="CP18">
        <v>0.933003</v>
      </c>
      <c r="CQ18">
        <v>0.0669971</v>
      </c>
      <c r="CR18">
        <v>0</v>
      </c>
      <c r="CS18">
        <v>3.3952</v>
      </c>
      <c r="CT18">
        <v>4.99951</v>
      </c>
      <c r="CU18">
        <v>87.8038</v>
      </c>
      <c r="CV18">
        <v>4813.86</v>
      </c>
      <c r="CW18">
        <v>37.937</v>
      </c>
      <c r="CX18">
        <v>41.625</v>
      </c>
      <c r="CY18">
        <v>40.312</v>
      </c>
      <c r="CZ18">
        <v>41.25</v>
      </c>
      <c r="DA18">
        <v>40.25</v>
      </c>
      <c r="DB18">
        <v>555.11</v>
      </c>
      <c r="DC18">
        <v>39.86</v>
      </c>
      <c r="DD18">
        <v>0</v>
      </c>
      <c r="DE18">
        <v>1621533098.1</v>
      </c>
      <c r="DF18">
        <v>0</v>
      </c>
      <c r="DG18">
        <v>3.36365</v>
      </c>
      <c r="DH18">
        <v>0.280564099499299</v>
      </c>
      <c r="DI18">
        <v>-5.89323762054063</v>
      </c>
      <c r="DJ18">
        <v>88.0567769230769</v>
      </c>
      <c r="DK18">
        <v>15</v>
      </c>
      <c r="DL18">
        <v>1621532642.5</v>
      </c>
      <c r="DM18" t="s">
        <v>296</v>
      </c>
      <c r="DN18">
        <v>1621532642.5</v>
      </c>
      <c r="DO18">
        <v>1621532639</v>
      </c>
      <c r="DP18">
        <v>3</v>
      </c>
      <c r="DQ18">
        <v>-0.072</v>
      </c>
      <c r="DR18">
        <v>-0.003</v>
      </c>
      <c r="DS18">
        <v>8.557</v>
      </c>
      <c r="DT18">
        <v>0.153</v>
      </c>
      <c r="DU18">
        <v>420</v>
      </c>
      <c r="DV18">
        <v>13</v>
      </c>
      <c r="DW18">
        <v>1.61</v>
      </c>
      <c r="DX18">
        <v>0.39</v>
      </c>
      <c r="DY18">
        <v>-0.1158332967</v>
      </c>
      <c r="DZ18">
        <v>0.250780734123828</v>
      </c>
      <c r="EA18">
        <v>0.0905161484500011</v>
      </c>
      <c r="EB18">
        <v>1</v>
      </c>
      <c r="EC18">
        <v>3.37060857142857</v>
      </c>
      <c r="ED18">
        <v>-0.0515412915851238</v>
      </c>
      <c r="EE18">
        <v>0.176951404743834</v>
      </c>
      <c r="EF18">
        <v>1</v>
      </c>
      <c r="EG18">
        <v>-0.00343151095</v>
      </c>
      <c r="EH18">
        <v>-0.121359259564728</v>
      </c>
      <c r="EI18">
        <v>0.0248000999719171</v>
      </c>
      <c r="EJ18">
        <v>0</v>
      </c>
      <c r="EK18">
        <v>2</v>
      </c>
      <c r="EL18">
        <v>3</v>
      </c>
      <c r="EM18" t="s">
        <v>297</v>
      </c>
      <c r="EN18">
        <v>100</v>
      </c>
      <c r="EO18">
        <v>100</v>
      </c>
      <c r="EP18">
        <v>8.556</v>
      </c>
      <c r="EQ18">
        <v>0.1526</v>
      </c>
      <c r="ER18">
        <v>5.25094258564196</v>
      </c>
      <c r="ES18">
        <v>0.0095515401478521</v>
      </c>
      <c r="ET18">
        <v>-4.08282145803731e-06</v>
      </c>
      <c r="EU18">
        <v>9.61633180237613e-10</v>
      </c>
      <c r="EV18">
        <v>-0.0159267325573649</v>
      </c>
      <c r="EW18">
        <v>0.00964955815971448</v>
      </c>
      <c r="EX18">
        <v>0.000351754833574242</v>
      </c>
      <c r="EY18">
        <v>-6.74969522547015e-06</v>
      </c>
      <c r="EZ18">
        <v>-1</v>
      </c>
      <c r="FA18">
        <v>-1</v>
      </c>
      <c r="FB18">
        <v>-1</v>
      </c>
      <c r="FC18">
        <v>-1</v>
      </c>
      <c r="FD18">
        <v>7.5</v>
      </c>
      <c r="FE18">
        <v>7.6</v>
      </c>
      <c r="FF18">
        <v>2</v>
      </c>
      <c r="FG18">
        <v>793.832</v>
      </c>
      <c r="FH18">
        <v>739.231</v>
      </c>
      <c r="FI18">
        <v>19.9999</v>
      </c>
      <c r="FJ18">
        <v>27.0458</v>
      </c>
      <c r="FK18">
        <v>29.9999</v>
      </c>
      <c r="FL18">
        <v>27.1588</v>
      </c>
      <c r="FM18">
        <v>27.1336</v>
      </c>
      <c r="FN18">
        <v>26.7958</v>
      </c>
      <c r="FO18">
        <v>28.5732</v>
      </c>
      <c r="FP18">
        <v>14.2928</v>
      </c>
      <c r="FQ18">
        <v>20</v>
      </c>
      <c r="FR18">
        <v>420</v>
      </c>
      <c r="FS18">
        <v>13.1149</v>
      </c>
      <c r="FT18">
        <v>99.9844</v>
      </c>
      <c r="FU18">
        <v>100.349</v>
      </c>
    </row>
    <row r="19" spans="1:177">
      <c r="A19">
        <v>3</v>
      </c>
      <c r="B19">
        <v>1621533096.5</v>
      </c>
      <c r="C19">
        <v>4</v>
      </c>
      <c r="D19" t="s">
        <v>300</v>
      </c>
      <c r="E19" t="s">
        <v>301</v>
      </c>
      <c r="G19">
        <v>1621533096.5</v>
      </c>
      <c r="H19">
        <f>CD19*AF19*(BZ19-CA19)/(100*BS19*(1000-AF19*BZ19))</f>
        <v>0</v>
      </c>
      <c r="I19">
        <f>CD19*AF19*(BY19-BX19*(1000-AF19*CA19)/(1000-AF19*BZ19))/(100*BS19)</f>
        <v>0</v>
      </c>
      <c r="J19">
        <f>BX19 - IF(AF19&gt;1, I19*BS19*100.0/(AH19*CL19), 0)</f>
        <v>0</v>
      </c>
      <c r="K19">
        <f>((Q19-H19/2)*J19-I19)/(Q19+H19/2)</f>
        <v>0</v>
      </c>
      <c r="L19">
        <f>K19*(CE19+CF19)/1000.0</f>
        <v>0</v>
      </c>
      <c r="M19">
        <f>(BX19 - IF(AF19&gt;1, I19*BS19*100.0/(AH19*CL19), 0))*(CE19+CF19)/1000.0</f>
        <v>0</v>
      </c>
      <c r="N19">
        <f>2.0/((1/P19-1/O19)+SIGN(P19)*SQRT((1/P19-1/O19)*(1/P19-1/O19) + 4*BT19/((BT19+1)*(BT19+1))*(2*1/P19*1/O19-1/O19*1/O19)))</f>
        <v>0</v>
      </c>
      <c r="O19">
        <f>IF(LEFT(BU19,1)&lt;&gt;"0",IF(LEFT(BU19,1)="1",3.0,BV19),$D$5+$E$5*(CL19*CE19/($K$5*1000))+$F$5*(CL19*CE19/($K$5*1000))*MAX(MIN(BS19,$J$5),$I$5)*MAX(MIN(BS19,$J$5),$I$5)+$G$5*MAX(MIN(BS19,$J$5),$I$5)*(CL19*CE19/($K$5*1000))+$H$5*(CL19*CE19/($K$5*1000))*(CL19*CE19/($K$5*1000)))</f>
        <v>0</v>
      </c>
      <c r="P19">
        <f>H19*(1000-(1000*0.61365*exp(17.502*T19/(240.97+T19))/(CE19+CF19)+BZ19)/2)/(1000*0.61365*exp(17.502*T19/(240.97+T19))/(CE19+CF19)-BZ19)</f>
        <v>0</v>
      </c>
      <c r="Q19">
        <f>1/((BT19+1)/(N19/1.6)+1/(O19/1.37)) + BT19/((BT19+1)/(N19/1.6) + BT19/(O19/1.37))</f>
        <v>0</v>
      </c>
      <c r="R19">
        <f>(BP19*BR19)</f>
        <v>0</v>
      </c>
      <c r="S19">
        <f>(CG19+(R19+2*0.95*5.67E-8*(((CG19+$B$7)+273)^4-(CG19+273)^4)-44100*H19)/(1.84*29.3*O19+8*0.95*5.67E-8*(CG19+273)^3))</f>
        <v>0</v>
      </c>
      <c r="T19">
        <f>($C$7*CH19+$D$7*CI19+$E$7*S19)</f>
        <v>0</v>
      </c>
      <c r="U19">
        <f>0.61365*exp(17.502*T19/(240.97+T19))</f>
        <v>0</v>
      </c>
      <c r="V19">
        <f>(W19/X19*100)</f>
        <v>0</v>
      </c>
      <c r="W19">
        <f>BZ19*(CE19+CF19)/1000</f>
        <v>0</v>
      </c>
      <c r="X19">
        <f>0.61365*exp(17.502*CG19/(240.97+CG19))</f>
        <v>0</v>
      </c>
      <c r="Y19">
        <f>(U19-BZ19*(CE19+CF19)/1000)</f>
        <v>0</v>
      </c>
      <c r="Z19">
        <f>(-H19*44100)</f>
        <v>0</v>
      </c>
      <c r="AA19">
        <f>2*29.3*O19*0.92*(CG19-T19)</f>
        <v>0</v>
      </c>
      <c r="AB19">
        <f>2*0.95*5.67E-8*(((CG19+$B$7)+273)^4-(T19+273)^4)</f>
        <v>0</v>
      </c>
      <c r="AC19">
        <f>R19+AB19+Z19+AA19</f>
        <v>0</v>
      </c>
      <c r="AD19">
        <v>0</v>
      </c>
      <c r="AE19">
        <v>0</v>
      </c>
      <c r="AF19">
        <f>IF(AD19*$H$13&gt;=AH19,1.0,(AH19/(AH19-AD19*$H$13)))</f>
        <v>0</v>
      </c>
      <c r="AG19">
        <f>(AF19-1)*100</f>
        <v>0</v>
      </c>
      <c r="AH19">
        <f>MAX(0,($B$13+$C$13*CL19)/(1+$D$13*CL19)*CE19/(CG19+273)*$E$13)</f>
        <v>0</v>
      </c>
      <c r="AI19" t="s">
        <v>294</v>
      </c>
      <c r="AJ19">
        <v>0</v>
      </c>
      <c r="AK19">
        <v>0</v>
      </c>
      <c r="AL19">
        <f>AK19-AJ19</f>
        <v>0</v>
      </c>
      <c r="AM19">
        <f>AL19/AK19</f>
        <v>0</v>
      </c>
      <c r="AN19">
        <v>0</v>
      </c>
      <c r="AO19" t="s">
        <v>294</v>
      </c>
      <c r="AP19">
        <v>0</v>
      </c>
      <c r="AQ19">
        <v>0</v>
      </c>
      <c r="AR19">
        <f>1-AP19/AQ19</f>
        <v>0</v>
      </c>
      <c r="AS19">
        <v>0.5</v>
      </c>
      <c r="AT19">
        <f>BP19</f>
        <v>0</v>
      </c>
      <c r="AU19">
        <f>I19</f>
        <v>0</v>
      </c>
      <c r="AV19">
        <f>AR19*AS19*AT19</f>
        <v>0</v>
      </c>
      <c r="AW19">
        <f>BB19/AQ19</f>
        <v>0</v>
      </c>
      <c r="AX19">
        <f>(AU19-AN19)/AT19</f>
        <v>0</v>
      </c>
      <c r="AY19">
        <f>(AK19-AQ19)/AQ19</f>
        <v>0</v>
      </c>
      <c r="AZ19" t="s">
        <v>294</v>
      </c>
      <c r="BA19">
        <v>0</v>
      </c>
      <c r="BB19">
        <f>AQ19-BA19</f>
        <v>0</v>
      </c>
      <c r="BC19">
        <f>(AQ19-AP19)/(AQ19-BA19)</f>
        <v>0</v>
      </c>
      <c r="BD19">
        <f>(AK19-AQ19)/(AK19-BA19)</f>
        <v>0</v>
      </c>
      <c r="BE19">
        <f>(AQ19-AP19)/(AQ19-AJ19)</f>
        <v>0</v>
      </c>
      <c r="BF19">
        <f>(AK19-AQ19)/(AK19-AJ19)</f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f>$B$11*CM19+$C$11*CN19+$F$11*CO19*(1-CR19)</f>
        <v>0</v>
      </c>
      <c r="BP19">
        <f>BO19*BQ19</f>
        <v>0</v>
      </c>
      <c r="BQ19">
        <f>($B$11*$D$9+$C$11*$D$9+$F$11*((DB19+CT19)/MAX(DB19+CT19+DC19, 0.1)*$I$9+DC19/MAX(DB19+CT19+DC19, 0.1)*$J$9))/($B$11+$C$11+$F$11)</f>
        <v>0</v>
      </c>
      <c r="BR19">
        <f>($B$11*$K$9+$C$11*$K$9+$F$11*((DB19+CT19)/MAX(DB19+CT19+DC19, 0.1)*$P$9+DC19/MAX(DB19+CT19+DC19, 0.1)*$Q$9))/($B$11+$C$11+$F$11)</f>
        <v>0</v>
      </c>
      <c r="BS19">
        <v>6</v>
      </c>
      <c r="BT19">
        <v>0.5</v>
      </c>
      <c r="BU19" t="s">
        <v>295</v>
      </c>
      <c r="BV19">
        <v>2</v>
      </c>
      <c r="BW19">
        <v>1621533096.5</v>
      </c>
      <c r="BX19">
        <v>419.798</v>
      </c>
      <c r="BY19">
        <v>419.974</v>
      </c>
      <c r="BZ19">
        <v>13.0422</v>
      </c>
      <c r="CA19">
        <v>13.0232</v>
      </c>
      <c r="CB19">
        <v>411.243</v>
      </c>
      <c r="CC19">
        <v>12.8897</v>
      </c>
      <c r="CD19">
        <v>699.838</v>
      </c>
      <c r="CE19">
        <v>100.938</v>
      </c>
      <c r="CF19">
        <v>0.100498</v>
      </c>
      <c r="CG19">
        <v>23.0251</v>
      </c>
      <c r="CH19">
        <v>22.9781</v>
      </c>
      <c r="CI19">
        <v>999.9</v>
      </c>
      <c r="CJ19">
        <v>0</v>
      </c>
      <c r="CK19">
        <v>0</v>
      </c>
      <c r="CL19">
        <v>9930</v>
      </c>
      <c r="CM19">
        <v>0</v>
      </c>
      <c r="CN19">
        <v>3.27932</v>
      </c>
      <c r="CO19">
        <v>599.974</v>
      </c>
      <c r="CP19">
        <v>0.933003</v>
      </c>
      <c r="CQ19">
        <v>0.0669971</v>
      </c>
      <c r="CR19">
        <v>0</v>
      </c>
      <c r="CS19">
        <v>3.2012</v>
      </c>
      <c r="CT19">
        <v>4.99951</v>
      </c>
      <c r="CU19">
        <v>87.8199</v>
      </c>
      <c r="CV19">
        <v>4813.9</v>
      </c>
      <c r="CW19">
        <v>37.937</v>
      </c>
      <c r="CX19">
        <v>41.625</v>
      </c>
      <c r="CY19">
        <v>40.312</v>
      </c>
      <c r="CZ19">
        <v>41.187</v>
      </c>
      <c r="DA19">
        <v>40.187</v>
      </c>
      <c r="DB19">
        <v>555.11</v>
      </c>
      <c r="DC19">
        <v>39.86</v>
      </c>
      <c r="DD19">
        <v>0</v>
      </c>
      <c r="DE19">
        <v>1621533100.5</v>
      </c>
      <c r="DF19">
        <v>0</v>
      </c>
      <c r="DG19">
        <v>3.36220769230769</v>
      </c>
      <c r="DH19">
        <v>-0.352567520990482</v>
      </c>
      <c r="DI19">
        <v>-2.49625300407599</v>
      </c>
      <c r="DJ19">
        <v>87.8901</v>
      </c>
      <c r="DK19">
        <v>15</v>
      </c>
      <c r="DL19">
        <v>1621532642.5</v>
      </c>
      <c r="DM19" t="s">
        <v>296</v>
      </c>
      <c r="DN19">
        <v>1621532642.5</v>
      </c>
      <c r="DO19">
        <v>1621532639</v>
      </c>
      <c r="DP19">
        <v>3</v>
      </c>
      <c r="DQ19">
        <v>-0.072</v>
      </c>
      <c r="DR19">
        <v>-0.003</v>
      </c>
      <c r="DS19">
        <v>8.557</v>
      </c>
      <c r="DT19">
        <v>0.153</v>
      </c>
      <c r="DU19">
        <v>420</v>
      </c>
      <c r="DV19">
        <v>13</v>
      </c>
      <c r="DW19">
        <v>1.61</v>
      </c>
      <c r="DX19">
        <v>0.39</v>
      </c>
      <c r="DY19">
        <v>-0.1183265992</v>
      </c>
      <c r="DZ19">
        <v>0.276244095219512</v>
      </c>
      <c r="EA19">
        <v>0.0907613550975506</v>
      </c>
      <c r="EB19">
        <v>1</v>
      </c>
      <c r="EC19">
        <v>3.34505454545455</v>
      </c>
      <c r="ED19">
        <v>0.18984906617088</v>
      </c>
      <c r="EE19">
        <v>0.177040272923746</v>
      </c>
      <c r="EF19">
        <v>1</v>
      </c>
      <c r="EG19">
        <v>-0.00400097595</v>
      </c>
      <c r="EH19">
        <v>-0.0134106332532833</v>
      </c>
      <c r="EI19">
        <v>0.0241027211735537</v>
      </c>
      <c r="EJ19">
        <v>1</v>
      </c>
      <c r="EK19">
        <v>3</v>
      </c>
      <c r="EL19">
        <v>3</v>
      </c>
      <c r="EM19" t="s">
        <v>302</v>
      </c>
      <c r="EN19">
        <v>100</v>
      </c>
      <c r="EO19">
        <v>100</v>
      </c>
      <c r="EP19">
        <v>8.555</v>
      </c>
      <c r="EQ19">
        <v>0.1525</v>
      </c>
      <c r="ER19">
        <v>5.25094258564196</v>
      </c>
      <c r="ES19">
        <v>0.0095515401478521</v>
      </c>
      <c r="ET19">
        <v>-4.08282145803731e-06</v>
      </c>
      <c r="EU19">
        <v>9.61633180237613e-10</v>
      </c>
      <c r="EV19">
        <v>-0.0159267325573649</v>
      </c>
      <c r="EW19">
        <v>0.00964955815971448</v>
      </c>
      <c r="EX19">
        <v>0.000351754833574242</v>
      </c>
      <c r="EY19">
        <v>-6.74969522547015e-06</v>
      </c>
      <c r="EZ19">
        <v>-1</v>
      </c>
      <c r="FA19">
        <v>-1</v>
      </c>
      <c r="FB19">
        <v>-1</v>
      </c>
      <c r="FC19">
        <v>-1</v>
      </c>
      <c r="FD19">
        <v>7.6</v>
      </c>
      <c r="FE19">
        <v>7.6</v>
      </c>
      <c r="FF19">
        <v>2</v>
      </c>
      <c r="FG19">
        <v>794.526</v>
      </c>
      <c r="FH19">
        <v>739.011</v>
      </c>
      <c r="FI19">
        <v>20</v>
      </c>
      <c r="FJ19">
        <v>27.0458</v>
      </c>
      <c r="FK19">
        <v>30</v>
      </c>
      <c r="FL19">
        <v>27.1579</v>
      </c>
      <c r="FM19">
        <v>27.1313</v>
      </c>
      <c r="FN19">
        <v>26.7977</v>
      </c>
      <c r="FO19">
        <v>28.5732</v>
      </c>
      <c r="FP19">
        <v>14.2928</v>
      </c>
      <c r="FQ19">
        <v>20</v>
      </c>
      <c r="FR19">
        <v>13.36</v>
      </c>
      <c r="FS19">
        <v>13.1149</v>
      </c>
      <c r="FT19">
        <v>99.9852</v>
      </c>
      <c r="FU19">
        <v>100.351</v>
      </c>
    </row>
    <row r="20" spans="1:177">
      <c r="A20">
        <v>4</v>
      </c>
      <c r="B20">
        <v>1621533098.5</v>
      </c>
      <c r="C20">
        <v>6</v>
      </c>
      <c r="D20" t="s">
        <v>303</v>
      </c>
      <c r="E20" t="s">
        <v>304</v>
      </c>
      <c r="G20">
        <v>1621533098.5</v>
      </c>
      <c r="H20">
        <f>CD20*AF20*(BZ20-CA20)/(100*BS20*(1000-AF20*BZ20))</f>
        <v>0</v>
      </c>
      <c r="I20">
        <f>CD20*AF20*(BY20-BX20*(1000-AF20*CA20)/(1000-AF20*BZ20))/(100*BS20)</f>
        <v>0</v>
      </c>
      <c r="J20">
        <f>BX20 - IF(AF20&gt;1, I20*BS20*100.0/(AH20*CL20), 0)</f>
        <v>0</v>
      </c>
      <c r="K20">
        <f>((Q20-H20/2)*J20-I20)/(Q20+H20/2)</f>
        <v>0</v>
      </c>
      <c r="L20">
        <f>K20*(CE20+CF20)/1000.0</f>
        <v>0</v>
      </c>
      <c r="M20">
        <f>(BX20 - IF(AF20&gt;1, I20*BS20*100.0/(AH20*CL20), 0))*(CE20+CF20)/1000.0</f>
        <v>0</v>
      </c>
      <c r="N20">
        <f>2.0/((1/P20-1/O20)+SIGN(P20)*SQRT((1/P20-1/O20)*(1/P20-1/O20) + 4*BT20/((BT20+1)*(BT20+1))*(2*1/P20*1/O20-1/O20*1/O20)))</f>
        <v>0</v>
      </c>
      <c r="O20">
        <f>IF(LEFT(BU20,1)&lt;&gt;"0",IF(LEFT(BU20,1)="1",3.0,BV20),$D$5+$E$5*(CL20*CE20/($K$5*1000))+$F$5*(CL20*CE20/($K$5*1000))*MAX(MIN(BS20,$J$5),$I$5)*MAX(MIN(BS20,$J$5),$I$5)+$G$5*MAX(MIN(BS20,$J$5),$I$5)*(CL20*CE20/($K$5*1000))+$H$5*(CL20*CE20/($K$5*1000))*(CL20*CE20/($K$5*1000)))</f>
        <v>0</v>
      </c>
      <c r="P20">
        <f>H20*(1000-(1000*0.61365*exp(17.502*T20/(240.97+T20))/(CE20+CF20)+BZ20)/2)/(1000*0.61365*exp(17.502*T20/(240.97+T20))/(CE20+CF20)-BZ20)</f>
        <v>0</v>
      </c>
      <c r="Q20">
        <f>1/((BT20+1)/(N20/1.6)+1/(O20/1.37)) + BT20/((BT20+1)/(N20/1.6) + BT20/(O20/1.37))</f>
        <v>0</v>
      </c>
      <c r="R20">
        <f>(BP20*BR20)</f>
        <v>0</v>
      </c>
      <c r="S20">
        <f>(CG20+(R20+2*0.95*5.67E-8*(((CG20+$B$7)+273)^4-(CG20+273)^4)-44100*H20)/(1.84*29.3*O20+8*0.95*5.67E-8*(CG20+273)^3))</f>
        <v>0</v>
      </c>
      <c r="T20">
        <f>($C$7*CH20+$D$7*CI20+$E$7*S20)</f>
        <v>0</v>
      </c>
      <c r="U20">
        <f>0.61365*exp(17.502*T20/(240.97+T20))</f>
        <v>0</v>
      </c>
      <c r="V20">
        <f>(W20/X20*100)</f>
        <v>0</v>
      </c>
      <c r="W20">
        <f>BZ20*(CE20+CF20)/1000</f>
        <v>0</v>
      </c>
      <c r="X20">
        <f>0.61365*exp(17.502*CG20/(240.97+CG20))</f>
        <v>0</v>
      </c>
      <c r="Y20">
        <f>(U20-BZ20*(CE20+CF20)/1000)</f>
        <v>0</v>
      </c>
      <c r="Z20">
        <f>(-H20*44100)</f>
        <v>0</v>
      </c>
      <c r="AA20">
        <f>2*29.3*O20*0.92*(CG20-T20)</f>
        <v>0</v>
      </c>
      <c r="AB20">
        <f>2*0.95*5.67E-8*(((CG20+$B$7)+273)^4-(T20+273)^4)</f>
        <v>0</v>
      </c>
      <c r="AC20">
        <f>R20+AB20+Z20+AA20</f>
        <v>0</v>
      </c>
      <c r="AD20">
        <v>0</v>
      </c>
      <c r="AE20">
        <v>0</v>
      </c>
      <c r="AF20">
        <f>IF(AD20*$H$13&gt;=AH20,1.0,(AH20/(AH20-AD20*$H$13)))</f>
        <v>0</v>
      </c>
      <c r="AG20">
        <f>(AF20-1)*100</f>
        <v>0</v>
      </c>
      <c r="AH20">
        <f>MAX(0,($B$13+$C$13*CL20)/(1+$D$13*CL20)*CE20/(CG20+273)*$E$13)</f>
        <v>0</v>
      </c>
      <c r="AI20" t="s">
        <v>294</v>
      </c>
      <c r="AJ20">
        <v>0</v>
      </c>
      <c r="AK20">
        <v>0</v>
      </c>
      <c r="AL20">
        <f>AK20-AJ20</f>
        <v>0</v>
      </c>
      <c r="AM20">
        <f>AL20/AK20</f>
        <v>0</v>
      </c>
      <c r="AN20">
        <v>0</v>
      </c>
      <c r="AO20" t="s">
        <v>294</v>
      </c>
      <c r="AP20">
        <v>0</v>
      </c>
      <c r="AQ20">
        <v>0</v>
      </c>
      <c r="AR20">
        <f>1-AP20/AQ20</f>
        <v>0</v>
      </c>
      <c r="AS20">
        <v>0.5</v>
      </c>
      <c r="AT20">
        <f>BP20</f>
        <v>0</v>
      </c>
      <c r="AU20">
        <f>I20</f>
        <v>0</v>
      </c>
      <c r="AV20">
        <f>AR20*AS20*AT20</f>
        <v>0</v>
      </c>
      <c r="AW20">
        <f>BB20/AQ20</f>
        <v>0</v>
      </c>
      <c r="AX20">
        <f>(AU20-AN20)/AT20</f>
        <v>0</v>
      </c>
      <c r="AY20">
        <f>(AK20-AQ20)/AQ20</f>
        <v>0</v>
      </c>
      <c r="AZ20" t="s">
        <v>294</v>
      </c>
      <c r="BA20">
        <v>0</v>
      </c>
      <c r="BB20">
        <f>AQ20-BA20</f>
        <v>0</v>
      </c>
      <c r="BC20">
        <f>(AQ20-AP20)/(AQ20-BA20)</f>
        <v>0</v>
      </c>
      <c r="BD20">
        <f>(AK20-AQ20)/(AK20-BA20)</f>
        <v>0</v>
      </c>
      <c r="BE20">
        <f>(AQ20-AP20)/(AQ20-AJ20)</f>
        <v>0</v>
      </c>
      <c r="BF20">
        <f>(AK20-AQ20)/(AK20-AJ20)</f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f>$B$11*CM20+$C$11*CN20+$F$11*CO20*(1-CR20)</f>
        <v>0</v>
      </c>
      <c r="BP20">
        <f>BO20*BQ20</f>
        <v>0</v>
      </c>
      <c r="BQ20">
        <f>($B$11*$D$9+$C$11*$D$9+$F$11*((DB20+CT20)/MAX(DB20+CT20+DC20, 0.1)*$I$9+DC20/MAX(DB20+CT20+DC20, 0.1)*$J$9))/($B$11+$C$11+$F$11)</f>
        <v>0</v>
      </c>
      <c r="BR20">
        <f>($B$11*$K$9+$C$11*$K$9+$F$11*((DB20+CT20)/MAX(DB20+CT20+DC20, 0.1)*$P$9+DC20/MAX(DB20+CT20+DC20, 0.1)*$Q$9))/($B$11+$C$11+$F$11)</f>
        <v>0</v>
      </c>
      <c r="BS20">
        <v>6</v>
      </c>
      <c r="BT20">
        <v>0.5</v>
      </c>
      <c r="BU20" t="s">
        <v>295</v>
      </c>
      <c r="BV20">
        <v>2</v>
      </c>
      <c r="BW20">
        <v>1621533098.5</v>
      </c>
      <c r="BX20">
        <v>419.825</v>
      </c>
      <c r="BY20">
        <v>380.975</v>
      </c>
      <c r="BZ20">
        <v>13.0345</v>
      </c>
      <c r="CA20">
        <v>13.017</v>
      </c>
      <c r="CB20">
        <v>411.269</v>
      </c>
      <c r="CC20">
        <v>12.8822</v>
      </c>
      <c r="CD20">
        <v>700.033</v>
      </c>
      <c r="CE20">
        <v>100.938</v>
      </c>
      <c r="CF20">
        <v>0.100978</v>
      </c>
      <c r="CG20">
        <v>23.0256</v>
      </c>
      <c r="CH20">
        <v>22.9865</v>
      </c>
      <c r="CI20">
        <v>999.9</v>
      </c>
      <c r="CJ20">
        <v>0</v>
      </c>
      <c r="CK20">
        <v>0</v>
      </c>
      <c r="CL20">
        <v>9930</v>
      </c>
      <c r="CM20">
        <v>0</v>
      </c>
      <c r="CN20">
        <v>3.33586</v>
      </c>
      <c r="CO20">
        <v>599.982</v>
      </c>
      <c r="CP20">
        <v>0.933003</v>
      </c>
      <c r="CQ20">
        <v>0.0669971</v>
      </c>
      <c r="CR20">
        <v>0</v>
      </c>
      <c r="CS20">
        <v>3.3459</v>
      </c>
      <c r="CT20">
        <v>4.99951</v>
      </c>
      <c r="CU20">
        <v>89.3326</v>
      </c>
      <c r="CV20">
        <v>4813.96</v>
      </c>
      <c r="CW20">
        <v>37.937</v>
      </c>
      <c r="CX20">
        <v>41.625</v>
      </c>
      <c r="CY20">
        <v>40.312</v>
      </c>
      <c r="CZ20">
        <v>41.187</v>
      </c>
      <c r="DA20">
        <v>40.25</v>
      </c>
      <c r="DB20">
        <v>555.12</v>
      </c>
      <c r="DC20">
        <v>39.86</v>
      </c>
      <c r="DD20">
        <v>0</v>
      </c>
      <c r="DE20">
        <v>1621533102.3</v>
      </c>
      <c r="DF20">
        <v>0</v>
      </c>
      <c r="DG20">
        <v>3.351448</v>
      </c>
      <c r="DH20">
        <v>-0.0663923041215042</v>
      </c>
      <c r="DI20">
        <v>2.63133845760525</v>
      </c>
      <c r="DJ20">
        <v>87.898296</v>
      </c>
      <c r="DK20">
        <v>15</v>
      </c>
      <c r="DL20">
        <v>1621532642.5</v>
      </c>
      <c r="DM20" t="s">
        <v>296</v>
      </c>
      <c r="DN20">
        <v>1621532642.5</v>
      </c>
      <c r="DO20">
        <v>1621532639</v>
      </c>
      <c r="DP20">
        <v>3</v>
      </c>
      <c r="DQ20">
        <v>-0.072</v>
      </c>
      <c r="DR20">
        <v>-0.003</v>
      </c>
      <c r="DS20">
        <v>8.557</v>
      </c>
      <c r="DT20">
        <v>0.153</v>
      </c>
      <c r="DU20">
        <v>420</v>
      </c>
      <c r="DV20">
        <v>13</v>
      </c>
      <c r="DW20">
        <v>1.61</v>
      </c>
      <c r="DX20">
        <v>0.39</v>
      </c>
      <c r="DY20">
        <v>-0.1167556972</v>
      </c>
      <c r="DZ20">
        <v>0.259965481305817</v>
      </c>
      <c r="EA20">
        <v>0.0932707595130203</v>
      </c>
      <c r="EB20">
        <v>1</v>
      </c>
      <c r="EC20">
        <v>3.35152727272727</v>
      </c>
      <c r="ED20">
        <v>-0.0391915036897764</v>
      </c>
      <c r="EE20">
        <v>0.175085877236611</v>
      </c>
      <c r="EF20">
        <v>1</v>
      </c>
      <c r="EG20">
        <v>-0.0040186922</v>
      </c>
      <c r="EH20">
        <v>0.0782453864915573</v>
      </c>
      <c r="EI20">
        <v>0.0238818421258788</v>
      </c>
      <c r="EJ20">
        <v>1</v>
      </c>
      <c r="EK20">
        <v>3</v>
      </c>
      <c r="EL20">
        <v>3</v>
      </c>
      <c r="EM20" t="s">
        <v>302</v>
      </c>
      <c r="EN20">
        <v>100</v>
      </c>
      <c r="EO20">
        <v>100</v>
      </c>
      <c r="EP20">
        <v>8.556</v>
      </c>
      <c r="EQ20">
        <v>0.1523</v>
      </c>
      <c r="ER20">
        <v>5.25094258564196</v>
      </c>
      <c r="ES20">
        <v>0.0095515401478521</v>
      </c>
      <c r="ET20">
        <v>-4.08282145803731e-06</v>
      </c>
      <c r="EU20">
        <v>9.61633180237613e-10</v>
      </c>
      <c r="EV20">
        <v>-0.0159267325573649</v>
      </c>
      <c r="EW20">
        <v>0.00964955815971448</v>
      </c>
      <c r="EX20">
        <v>0.000351754833574242</v>
      </c>
      <c r="EY20">
        <v>-6.74969522547015e-06</v>
      </c>
      <c r="EZ20">
        <v>-1</v>
      </c>
      <c r="FA20">
        <v>-1</v>
      </c>
      <c r="FB20">
        <v>-1</v>
      </c>
      <c r="FC20">
        <v>-1</v>
      </c>
      <c r="FD20">
        <v>7.6</v>
      </c>
      <c r="FE20">
        <v>7.7</v>
      </c>
      <c r="FF20">
        <v>2</v>
      </c>
      <c r="FG20">
        <v>794.526</v>
      </c>
      <c r="FH20">
        <v>738.632</v>
      </c>
      <c r="FI20">
        <v>20</v>
      </c>
      <c r="FJ20">
        <v>27.0435</v>
      </c>
      <c r="FK20">
        <v>29.9999</v>
      </c>
      <c r="FL20">
        <v>27.1579</v>
      </c>
      <c r="FM20">
        <v>27.1313</v>
      </c>
      <c r="FN20">
        <v>17.3016</v>
      </c>
      <c r="FO20">
        <v>28.2904</v>
      </c>
      <c r="FP20">
        <v>14.2928</v>
      </c>
      <c r="FQ20">
        <v>20</v>
      </c>
      <c r="FR20">
        <v>16.73</v>
      </c>
      <c r="FS20">
        <v>13.1149</v>
      </c>
      <c r="FT20">
        <v>99.9866</v>
      </c>
      <c r="FU20">
        <v>100.351</v>
      </c>
    </row>
    <row r="21" spans="1:177">
      <c r="A21">
        <v>5</v>
      </c>
      <c r="B21">
        <v>1621533100.5</v>
      </c>
      <c r="C21">
        <v>8</v>
      </c>
      <c r="D21" t="s">
        <v>305</v>
      </c>
      <c r="E21" t="s">
        <v>306</v>
      </c>
      <c r="G21">
        <v>1621533100.5</v>
      </c>
      <c r="H21">
        <f>CD21*AF21*(BZ21-CA21)/(100*BS21*(1000-AF21*BZ21))</f>
        <v>0</v>
      </c>
      <c r="I21">
        <f>CD21*AF21*(BY21-BX21*(1000-AF21*CA21)/(1000-AF21*BZ21))/(100*BS21)</f>
        <v>0</v>
      </c>
      <c r="J21">
        <f>BX21 - IF(AF21&gt;1, I21*BS21*100.0/(AH21*CL21), 0)</f>
        <v>0</v>
      </c>
      <c r="K21">
        <f>((Q21-H21/2)*J21-I21)/(Q21+H21/2)</f>
        <v>0</v>
      </c>
      <c r="L21">
        <f>K21*(CE21+CF21)/1000.0</f>
        <v>0</v>
      </c>
      <c r="M21">
        <f>(BX21 - IF(AF21&gt;1, I21*BS21*100.0/(AH21*CL21), 0))*(CE21+CF21)/1000.0</f>
        <v>0</v>
      </c>
      <c r="N21">
        <f>2.0/((1/P21-1/O21)+SIGN(P21)*SQRT((1/P21-1/O21)*(1/P21-1/O21) + 4*BT21/((BT21+1)*(BT21+1))*(2*1/P21*1/O21-1/O21*1/O21)))</f>
        <v>0</v>
      </c>
      <c r="O21">
        <f>IF(LEFT(BU21,1)&lt;&gt;"0",IF(LEFT(BU21,1)="1",3.0,BV21),$D$5+$E$5*(CL21*CE21/($K$5*1000))+$F$5*(CL21*CE21/($K$5*1000))*MAX(MIN(BS21,$J$5),$I$5)*MAX(MIN(BS21,$J$5),$I$5)+$G$5*MAX(MIN(BS21,$J$5),$I$5)*(CL21*CE21/($K$5*1000))+$H$5*(CL21*CE21/($K$5*1000))*(CL21*CE21/($K$5*1000)))</f>
        <v>0</v>
      </c>
      <c r="P21">
        <f>H21*(1000-(1000*0.61365*exp(17.502*T21/(240.97+T21))/(CE21+CF21)+BZ21)/2)/(1000*0.61365*exp(17.502*T21/(240.97+T21))/(CE21+CF21)-BZ21)</f>
        <v>0</v>
      </c>
      <c r="Q21">
        <f>1/((BT21+1)/(N21/1.6)+1/(O21/1.37)) + BT21/((BT21+1)/(N21/1.6) + BT21/(O21/1.37))</f>
        <v>0</v>
      </c>
      <c r="R21">
        <f>(BP21*BR21)</f>
        <v>0</v>
      </c>
      <c r="S21">
        <f>(CG21+(R21+2*0.95*5.67E-8*(((CG21+$B$7)+273)^4-(CG21+273)^4)-44100*H21)/(1.84*29.3*O21+8*0.95*5.67E-8*(CG21+273)^3))</f>
        <v>0</v>
      </c>
      <c r="T21">
        <f>($C$7*CH21+$D$7*CI21+$E$7*S21)</f>
        <v>0</v>
      </c>
      <c r="U21">
        <f>0.61365*exp(17.502*T21/(240.97+T21))</f>
        <v>0</v>
      </c>
      <c r="V21">
        <f>(W21/X21*100)</f>
        <v>0</v>
      </c>
      <c r="W21">
        <f>BZ21*(CE21+CF21)/1000</f>
        <v>0</v>
      </c>
      <c r="X21">
        <f>0.61365*exp(17.502*CG21/(240.97+CG21))</f>
        <v>0</v>
      </c>
      <c r="Y21">
        <f>(U21-BZ21*(CE21+CF21)/1000)</f>
        <v>0</v>
      </c>
      <c r="Z21">
        <f>(-H21*44100)</f>
        <v>0</v>
      </c>
      <c r="AA21">
        <f>2*29.3*O21*0.92*(CG21-T21)</f>
        <v>0</v>
      </c>
      <c r="AB21">
        <f>2*0.95*5.67E-8*(((CG21+$B$7)+273)^4-(T21+273)^4)</f>
        <v>0</v>
      </c>
      <c r="AC21">
        <f>R21+AB21+Z21+AA21</f>
        <v>0</v>
      </c>
      <c r="AD21">
        <v>0</v>
      </c>
      <c r="AE21">
        <v>0</v>
      </c>
      <c r="AF21">
        <f>IF(AD21*$H$13&gt;=AH21,1.0,(AH21/(AH21-AD21*$H$13)))</f>
        <v>0</v>
      </c>
      <c r="AG21">
        <f>(AF21-1)*100</f>
        <v>0</v>
      </c>
      <c r="AH21">
        <f>MAX(0,($B$13+$C$13*CL21)/(1+$D$13*CL21)*CE21/(CG21+273)*$E$13)</f>
        <v>0</v>
      </c>
      <c r="AI21" t="s">
        <v>294</v>
      </c>
      <c r="AJ21">
        <v>0</v>
      </c>
      <c r="AK21">
        <v>0</v>
      </c>
      <c r="AL21">
        <f>AK21-AJ21</f>
        <v>0</v>
      </c>
      <c r="AM21">
        <f>AL21/AK21</f>
        <v>0</v>
      </c>
      <c r="AN21">
        <v>0</v>
      </c>
      <c r="AO21" t="s">
        <v>294</v>
      </c>
      <c r="AP21">
        <v>0</v>
      </c>
      <c r="AQ21">
        <v>0</v>
      </c>
      <c r="AR21">
        <f>1-AP21/AQ21</f>
        <v>0</v>
      </c>
      <c r="AS21">
        <v>0.5</v>
      </c>
      <c r="AT21">
        <f>BP21</f>
        <v>0</v>
      </c>
      <c r="AU21">
        <f>I21</f>
        <v>0</v>
      </c>
      <c r="AV21">
        <f>AR21*AS21*AT21</f>
        <v>0</v>
      </c>
      <c r="AW21">
        <f>BB21/AQ21</f>
        <v>0</v>
      </c>
      <c r="AX21">
        <f>(AU21-AN21)/AT21</f>
        <v>0</v>
      </c>
      <c r="AY21">
        <f>(AK21-AQ21)/AQ21</f>
        <v>0</v>
      </c>
      <c r="AZ21" t="s">
        <v>294</v>
      </c>
      <c r="BA21">
        <v>0</v>
      </c>
      <c r="BB21">
        <f>AQ21-BA21</f>
        <v>0</v>
      </c>
      <c r="BC21">
        <f>(AQ21-AP21)/(AQ21-BA21)</f>
        <v>0</v>
      </c>
      <c r="BD21">
        <f>(AK21-AQ21)/(AK21-BA21)</f>
        <v>0</v>
      </c>
      <c r="BE21">
        <f>(AQ21-AP21)/(AQ21-AJ21)</f>
        <v>0</v>
      </c>
      <c r="BF21">
        <f>(AK21-AQ21)/(AK21-AJ21)</f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f>$B$11*CM21+$C$11*CN21+$F$11*CO21*(1-CR21)</f>
        <v>0</v>
      </c>
      <c r="BP21">
        <f>BO21*BQ21</f>
        <v>0</v>
      </c>
      <c r="BQ21">
        <f>($B$11*$D$9+$C$11*$D$9+$F$11*((DB21+CT21)/MAX(DB21+CT21+DC21, 0.1)*$I$9+DC21/MAX(DB21+CT21+DC21, 0.1)*$J$9))/($B$11+$C$11+$F$11)</f>
        <v>0</v>
      </c>
      <c r="BR21">
        <f>($B$11*$K$9+$C$11*$K$9+$F$11*((DB21+CT21)/MAX(DB21+CT21+DC21, 0.1)*$P$9+DC21/MAX(DB21+CT21+DC21, 0.1)*$Q$9))/($B$11+$C$11+$F$11)</f>
        <v>0</v>
      </c>
      <c r="BS21">
        <v>6</v>
      </c>
      <c r="BT21">
        <v>0.5</v>
      </c>
      <c r="BU21" t="s">
        <v>295</v>
      </c>
      <c r="BV21">
        <v>2</v>
      </c>
      <c r="BW21">
        <v>1621533100.5</v>
      </c>
      <c r="BX21">
        <v>397.956</v>
      </c>
      <c r="BY21">
        <v>250.95</v>
      </c>
      <c r="BZ21">
        <v>13.0348</v>
      </c>
      <c r="CA21">
        <v>13.0389</v>
      </c>
      <c r="CB21">
        <v>389.547</v>
      </c>
      <c r="CC21">
        <v>12.8825</v>
      </c>
      <c r="CD21">
        <v>700.061</v>
      </c>
      <c r="CE21">
        <v>100.933</v>
      </c>
      <c r="CF21">
        <v>0.100729</v>
      </c>
      <c r="CG21">
        <v>23.0256</v>
      </c>
      <c r="CH21">
        <v>23.0066</v>
      </c>
      <c r="CI21">
        <v>999.9</v>
      </c>
      <c r="CJ21">
        <v>0</v>
      </c>
      <c r="CK21">
        <v>0</v>
      </c>
      <c r="CL21">
        <v>9980</v>
      </c>
      <c r="CM21">
        <v>0</v>
      </c>
      <c r="CN21">
        <v>3.39241</v>
      </c>
      <c r="CO21">
        <v>599.979</v>
      </c>
      <c r="CP21">
        <v>0.933003</v>
      </c>
      <c r="CQ21">
        <v>0.0669971</v>
      </c>
      <c r="CR21">
        <v>0</v>
      </c>
      <c r="CS21">
        <v>3.3953</v>
      </c>
      <c r="CT21">
        <v>4.99951</v>
      </c>
      <c r="CU21">
        <v>88.964</v>
      </c>
      <c r="CV21">
        <v>4813.94</v>
      </c>
      <c r="CW21">
        <v>37.937</v>
      </c>
      <c r="CX21">
        <v>41.625</v>
      </c>
      <c r="CY21">
        <v>40.312</v>
      </c>
      <c r="CZ21">
        <v>41.187</v>
      </c>
      <c r="DA21">
        <v>40.187</v>
      </c>
      <c r="DB21">
        <v>555.12</v>
      </c>
      <c r="DC21">
        <v>39.86</v>
      </c>
      <c r="DD21">
        <v>0</v>
      </c>
      <c r="DE21">
        <v>1621533104.7</v>
      </c>
      <c r="DF21">
        <v>0</v>
      </c>
      <c r="DG21">
        <v>3.383724</v>
      </c>
      <c r="DH21">
        <v>0.209946162159628</v>
      </c>
      <c r="DI21">
        <v>6.67890768233004</v>
      </c>
      <c r="DJ21">
        <v>88.042988</v>
      </c>
      <c r="DK21">
        <v>15</v>
      </c>
      <c r="DL21">
        <v>1621532642.5</v>
      </c>
      <c r="DM21" t="s">
        <v>296</v>
      </c>
      <c r="DN21">
        <v>1621532642.5</v>
      </c>
      <c r="DO21">
        <v>1621532639</v>
      </c>
      <c r="DP21">
        <v>3</v>
      </c>
      <c r="DQ21">
        <v>-0.072</v>
      </c>
      <c r="DR21">
        <v>-0.003</v>
      </c>
      <c r="DS21">
        <v>8.557</v>
      </c>
      <c r="DT21">
        <v>0.153</v>
      </c>
      <c r="DU21">
        <v>420</v>
      </c>
      <c r="DV21">
        <v>13</v>
      </c>
      <c r="DW21">
        <v>1.61</v>
      </c>
      <c r="DX21">
        <v>0.39</v>
      </c>
      <c r="DY21">
        <v>5.8056304253</v>
      </c>
      <c r="DZ21">
        <v>100.198575161651</v>
      </c>
      <c r="EA21">
        <v>21.9612017494137</v>
      </c>
      <c r="EB21">
        <v>0</v>
      </c>
      <c r="EC21">
        <v>3.36876285714286</v>
      </c>
      <c r="ED21">
        <v>0.260749902152641</v>
      </c>
      <c r="EE21">
        <v>0.183156418842653</v>
      </c>
      <c r="EF21">
        <v>1</v>
      </c>
      <c r="EG21">
        <v>-0.0024963407</v>
      </c>
      <c r="EH21">
        <v>0.113303011227017</v>
      </c>
      <c r="EI21">
        <v>0.0245591713658197</v>
      </c>
      <c r="EJ21">
        <v>0</v>
      </c>
      <c r="EK21">
        <v>1</v>
      </c>
      <c r="EL21">
        <v>3</v>
      </c>
      <c r="EM21" t="s">
        <v>307</v>
      </c>
      <c r="EN21">
        <v>100</v>
      </c>
      <c r="EO21">
        <v>100</v>
      </c>
      <c r="EP21">
        <v>8.409</v>
      </c>
      <c r="EQ21">
        <v>0.1523</v>
      </c>
      <c r="ER21">
        <v>5.25094258564196</v>
      </c>
      <c r="ES21">
        <v>0.0095515401478521</v>
      </c>
      <c r="ET21">
        <v>-4.08282145803731e-06</v>
      </c>
      <c r="EU21">
        <v>9.61633180237613e-10</v>
      </c>
      <c r="EV21">
        <v>-0.0159267325573649</v>
      </c>
      <c r="EW21">
        <v>0.00964955815971448</v>
      </c>
      <c r="EX21">
        <v>0.000351754833574242</v>
      </c>
      <c r="EY21">
        <v>-6.74969522547015e-06</v>
      </c>
      <c r="EZ21">
        <v>-1</v>
      </c>
      <c r="FA21">
        <v>-1</v>
      </c>
      <c r="FB21">
        <v>-1</v>
      </c>
      <c r="FC21">
        <v>-1</v>
      </c>
      <c r="FD21">
        <v>7.6</v>
      </c>
      <c r="FE21">
        <v>7.7</v>
      </c>
      <c r="FF21">
        <v>2</v>
      </c>
      <c r="FG21">
        <v>793.958</v>
      </c>
      <c r="FH21">
        <v>738.632</v>
      </c>
      <c r="FI21">
        <v>20</v>
      </c>
      <c r="FJ21">
        <v>27.0435</v>
      </c>
      <c r="FK21">
        <v>30</v>
      </c>
      <c r="FL21">
        <v>27.1556</v>
      </c>
      <c r="FM21">
        <v>27.1313</v>
      </c>
      <c r="FN21">
        <v>13.8431</v>
      </c>
      <c r="FO21">
        <v>28.2904</v>
      </c>
      <c r="FP21">
        <v>14.2928</v>
      </c>
      <c r="FQ21">
        <v>20</v>
      </c>
      <c r="FR21">
        <v>20.12</v>
      </c>
      <c r="FS21">
        <v>13.1149</v>
      </c>
      <c r="FT21">
        <v>99.9863</v>
      </c>
      <c r="FU21">
        <v>100.35</v>
      </c>
    </row>
    <row r="22" spans="1:177">
      <c r="A22">
        <v>6</v>
      </c>
      <c r="B22">
        <v>1621533102.5</v>
      </c>
      <c r="C22">
        <v>10</v>
      </c>
      <c r="D22" t="s">
        <v>308</v>
      </c>
      <c r="E22" t="s">
        <v>309</v>
      </c>
      <c r="G22">
        <v>1621533102.5</v>
      </c>
      <c r="H22">
        <f>CD22*AF22*(BZ22-CA22)/(100*BS22*(1000-AF22*BZ22))</f>
        <v>0</v>
      </c>
      <c r="I22">
        <f>CD22*AF22*(BY22-BX22*(1000-AF22*CA22)/(1000-AF22*BZ22))/(100*BS22)</f>
        <v>0</v>
      </c>
      <c r="J22">
        <f>BX22 - IF(AF22&gt;1, I22*BS22*100.0/(AH22*CL22), 0)</f>
        <v>0</v>
      </c>
      <c r="K22">
        <f>((Q22-H22/2)*J22-I22)/(Q22+H22/2)</f>
        <v>0</v>
      </c>
      <c r="L22">
        <f>K22*(CE22+CF22)/1000.0</f>
        <v>0</v>
      </c>
      <c r="M22">
        <f>(BX22 - IF(AF22&gt;1, I22*BS22*100.0/(AH22*CL22), 0))*(CE22+CF22)/1000.0</f>
        <v>0</v>
      </c>
      <c r="N22">
        <f>2.0/((1/P22-1/O22)+SIGN(P22)*SQRT((1/P22-1/O22)*(1/P22-1/O22) + 4*BT22/((BT22+1)*(BT22+1))*(2*1/P22*1/O22-1/O22*1/O22)))</f>
        <v>0</v>
      </c>
      <c r="O22">
        <f>IF(LEFT(BU22,1)&lt;&gt;"0",IF(LEFT(BU22,1)="1",3.0,BV22),$D$5+$E$5*(CL22*CE22/($K$5*1000))+$F$5*(CL22*CE22/($K$5*1000))*MAX(MIN(BS22,$J$5),$I$5)*MAX(MIN(BS22,$J$5),$I$5)+$G$5*MAX(MIN(BS22,$J$5),$I$5)*(CL22*CE22/($K$5*1000))+$H$5*(CL22*CE22/($K$5*1000))*(CL22*CE22/($K$5*1000)))</f>
        <v>0</v>
      </c>
      <c r="P22">
        <f>H22*(1000-(1000*0.61365*exp(17.502*T22/(240.97+T22))/(CE22+CF22)+BZ22)/2)/(1000*0.61365*exp(17.502*T22/(240.97+T22))/(CE22+CF22)-BZ22)</f>
        <v>0</v>
      </c>
      <c r="Q22">
        <f>1/((BT22+1)/(N22/1.6)+1/(O22/1.37)) + BT22/((BT22+1)/(N22/1.6) + BT22/(O22/1.37))</f>
        <v>0</v>
      </c>
      <c r="R22">
        <f>(BP22*BR22)</f>
        <v>0</v>
      </c>
      <c r="S22">
        <f>(CG22+(R22+2*0.95*5.67E-8*(((CG22+$B$7)+273)^4-(CG22+273)^4)-44100*H22)/(1.84*29.3*O22+8*0.95*5.67E-8*(CG22+273)^3))</f>
        <v>0</v>
      </c>
      <c r="T22">
        <f>($C$7*CH22+$D$7*CI22+$E$7*S22)</f>
        <v>0</v>
      </c>
      <c r="U22">
        <f>0.61365*exp(17.502*T22/(240.97+T22))</f>
        <v>0</v>
      </c>
      <c r="V22">
        <f>(W22/X22*100)</f>
        <v>0</v>
      </c>
      <c r="W22">
        <f>BZ22*(CE22+CF22)/1000</f>
        <v>0</v>
      </c>
      <c r="X22">
        <f>0.61365*exp(17.502*CG22/(240.97+CG22))</f>
        <v>0</v>
      </c>
      <c r="Y22">
        <f>(U22-BZ22*(CE22+CF22)/1000)</f>
        <v>0</v>
      </c>
      <c r="Z22">
        <f>(-H22*44100)</f>
        <v>0</v>
      </c>
      <c r="AA22">
        <f>2*29.3*O22*0.92*(CG22-T22)</f>
        <v>0</v>
      </c>
      <c r="AB22">
        <f>2*0.95*5.67E-8*(((CG22+$B$7)+273)^4-(T22+273)^4)</f>
        <v>0</v>
      </c>
      <c r="AC22">
        <f>R22+AB22+Z22+AA22</f>
        <v>0</v>
      </c>
      <c r="AD22">
        <v>0</v>
      </c>
      <c r="AE22">
        <v>0</v>
      </c>
      <c r="AF22">
        <f>IF(AD22*$H$13&gt;=AH22,1.0,(AH22/(AH22-AD22*$H$13)))</f>
        <v>0</v>
      </c>
      <c r="AG22">
        <f>(AF22-1)*100</f>
        <v>0</v>
      </c>
      <c r="AH22">
        <f>MAX(0,($B$13+$C$13*CL22)/(1+$D$13*CL22)*CE22/(CG22+273)*$E$13)</f>
        <v>0</v>
      </c>
      <c r="AI22" t="s">
        <v>294</v>
      </c>
      <c r="AJ22">
        <v>0</v>
      </c>
      <c r="AK22">
        <v>0</v>
      </c>
      <c r="AL22">
        <f>AK22-AJ22</f>
        <v>0</v>
      </c>
      <c r="AM22">
        <f>AL22/AK22</f>
        <v>0</v>
      </c>
      <c r="AN22">
        <v>0</v>
      </c>
      <c r="AO22" t="s">
        <v>294</v>
      </c>
      <c r="AP22">
        <v>0</v>
      </c>
      <c r="AQ22">
        <v>0</v>
      </c>
      <c r="AR22">
        <f>1-AP22/AQ22</f>
        <v>0</v>
      </c>
      <c r="AS22">
        <v>0.5</v>
      </c>
      <c r="AT22">
        <f>BP22</f>
        <v>0</v>
      </c>
      <c r="AU22">
        <f>I22</f>
        <v>0</v>
      </c>
      <c r="AV22">
        <f>AR22*AS22*AT22</f>
        <v>0</v>
      </c>
      <c r="AW22">
        <f>BB22/AQ22</f>
        <v>0</v>
      </c>
      <c r="AX22">
        <f>(AU22-AN22)/AT22</f>
        <v>0</v>
      </c>
      <c r="AY22">
        <f>(AK22-AQ22)/AQ22</f>
        <v>0</v>
      </c>
      <c r="AZ22" t="s">
        <v>294</v>
      </c>
      <c r="BA22">
        <v>0</v>
      </c>
      <c r="BB22">
        <f>AQ22-BA22</f>
        <v>0</v>
      </c>
      <c r="BC22">
        <f>(AQ22-AP22)/(AQ22-BA22)</f>
        <v>0</v>
      </c>
      <c r="BD22">
        <f>(AK22-AQ22)/(AK22-BA22)</f>
        <v>0</v>
      </c>
      <c r="BE22">
        <f>(AQ22-AP22)/(AQ22-AJ22)</f>
        <v>0</v>
      </c>
      <c r="BF22">
        <f>(AK22-AQ22)/(AK22-AJ22)</f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f>$B$11*CM22+$C$11*CN22+$F$11*CO22*(1-CR22)</f>
        <v>0</v>
      </c>
      <c r="BP22">
        <f>BO22*BQ22</f>
        <v>0</v>
      </c>
      <c r="BQ22">
        <f>($B$11*$D$9+$C$11*$D$9+$F$11*((DB22+CT22)/MAX(DB22+CT22+DC22, 0.1)*$I$9+DC22/MAX(DB22+CT22+DC22, 0.1)*$J$9))/($B$11+$C$11+$F$11)</f>
        <v>0</v>
      </c>
      <c r="BR22">
        <f>($B$11*$K$9+$C$11*$K$9+$F$11*((DB22+CT22)/MAX(DB22+CT22+DC22, 0.1)*$P$9+DC22/MAX(DB22+CT22+DC22, 0.1)*$Q$9))/($B$11+$C$11+$F$11)</f>
        <v>0</v>
      </c>
      <c r="BS22">
        <v>6</v>
      </c>
      <c r="BT22">
        <v>0.5</v>
      </c>
      <c r="BU22" t="s">
        <v>295</v>
      </c>
      <c r="BV22">
        <v>2</v>
      </c>
      <c r="BW22">
        <v>1621533102.5</v>
      </c>
      <c r="BX22">
        <v>345.139</v>
      </c>
      <c r="BY22">
        <v>188.276</v>
      </c>
      <c r="BZ22">
        <v>13.038</v>
      </c>
      <c r="CA22">
        <v>13.0365</v>
      </c>
      <c r="CB22">
        <v>337.095</v>
      </c>
      <c r="CC22">
        <v>12.8857</v>
      </c>
      <c r="CD22">
        <v>700.276</v>
      </c>
      <c r="CE22">
        <v>100.936</v>
      </c>
      <c r="CF22">
        <v>0.0998628</v>
      </c>
      <c r="CG22">
        <v>23.0256</v>
      </c>
      <c r="CH22">
        <v>22.9977</v>
      </c>
      <c r="CI22">
        <v>999.9</v>
      </c>
      <c r="CJ22">
        <v>0</v>
      </c>
      <c r="CK22">
        <v>0</v>
      </c>
      <c r="CL22">
        <v>9970</v>
      </c>
      <c r="CM22">
        <v>0</v>
      </c>
      <c r="CN22">
        <v>3.39241</v>
      </c>
      <c r="CO22">
        <v>600.288</v>
      </c>
      <c r="CP22">
        <v>0.933038</v>
      </c>
      <c r="CQ22">
        <v>0.0669619</v>
      </c>
      <c r="CR22">
        <v>0</v>
      </c>
      <c r="CS22">
        <v>3.3304</v>
      </c>
      <c r="CT22">
        <v>4.99951</v>
      </c>
      <c r="CU22">
        <v>89.1524</v>
      </c>
      <c r="CV22">
        <v>4816.48</v>
      </c>
      <c r="CW22">
        <v>37.937</v>
      </c>
      <c r="CX22">
        <v>41.625</v>
      </c>
      <c r="CY22">
        <v>40.312</v>
      </c>
      <c r="CZ22">
        <v>41.187</v>
      </c>
      <c r="DA22">
        <v>40.25</v>
      </c>
      <c r="DB22">
        <v>555.43</v>
      </c>
      <c r="DC22">
        <v>39.86</v>
      </c>
      <c r="DD22">
        <v>0</v>
      </c>
      <c r="DE22">
        <v>1621533106.5</v>
      </c>
      <c r="DF22">
        <v>0</v>
      </c>
      <c r="DG22">
        <v>3.37737692307692</v>
      </c>
      <c r="DH22">
        <v>-0.065251278449998</v>
      </c>
      <c r="DI22">
        <v>7.72970938149049</v>
      </c>
      <c r="DJ22">
        <v>88.1904923076923</v>
      </c>
      <c r="DK22">
        <v>15</v>
      </c>
      <c r="DL22">
        <v>1621532642.5</v>
      </c>
      <c r="DM22" t="s">
        <v>296</v>
      </c>
      <c r="DN22">
        <v>1621532642.5</v>
      </c>
      <c r="DO22">
        <v>1621532639</v>
      </c>
      <c r="DP22">
        <v>3</v>
      </c>
      <c r="DQ22">
        <v>-0.072</v>
      </c>
      <c r="DR22">
        <v>-0.003</v>
      </c>
      <c r="DS22">
        <v>8.557</v>
      </c>
      <c r="DT22">
        <v>0.153</v>
      </c>
      <c r="DU22">
        <v>420</v>
      </c>
      <c r="DV22">
        <v>13</v>
      </c>
      <c r="DW22">
        <v>1.61</v>
      </c>
      <c r="DX22">
        <v>0.39</v>
      </c>
      <c r="DY22">
        <v>20.6186363253</v>
      </c>
      <c r="DZ22">
        <v>319.610513321921</v>
      </c>
      <c r="EA22">
        <v>47.8301221079871</v>
      </c>
      <c r="EB22">
        <v>0</v>
      </c>
      <c r="EC22">
        <v>3.37882727272727</v>
      </c>
      <c r="ED22">
        <v>0.0352136790979077</v>
      </c>
      <c r="EE22">
        <v>0.181274918074357</v>
      </c>
      <c r="EF22">
        <v>1</v>
      </c>
      <c r="EG22">
        <v>-0.002662589925</v>
      </c>
      <c r="EH22">
        <v>0.120585688131332</v>
      </c>
      <c r="EI22">
        <v>0.0245506416674166</v>
      </c>
      <c r="EJ22">
        <v>0</v>
      </c>
      <c r="EK22">
        <v>1</v>
      </c>
      <c r="EL22">
        <v>3</v>
      </c>
      <c r="EM22" t="s">
        <v>307</v>
      </c>
      <c r="EN22">
        <v>100</v>
      </c>
      <c r="EO22">
        <v>100</v>
      </c>
      <c r="EP22">
        <v>8.044</v>
      </c>
      <c r="EQ22">
        <v>0.1523</v>
      </c>
      <c r="ER22">
        <v>5.25094258564196</v>
      </c>
      <c r="ES22">
        <v>0.0095515401478521</v>
      </c>
      <c r="ET22">
        <v>-4.08282145803731e-06</v>
      </c>
      <c r="EU22">
        <v>9.61633180237613e-10</v>
      </c>
      <c r="EV22">
        <v>-0.0159267325573649</v>
      </c>
      <c r="EW22">
        <v>0.00964955815971448</v>
      </c>
      <c r="EX22">
        <v>0.000351754833574242</v>
      </c>
      <c r="EY22">
        <v>-6.74969522547015e-06</v>
      </c>
      <c r="EZ22">
        <v>-1</v>
      </c>
      <c r="FA22">
        <v>-1</v>
      </c>
      <c r="FB22">
        <v>-1</v>
      </c>
      <c r="FC22">
        <v>-1</v>
      </c>
      <c r="FD22">
        <v>7.7</v>
      </c>
      <c r="FE22">
        <v>7.7</v>
      </c>
      <c r="FF22">
        <v>2</v>
      </c>
      <c r="FG22">
        <v>794.493</v>
      </c>
      <c r="FH22">
        <v>737.655</v>
      </c>
      <c r="FI22">
        <v>20.0003</v>
      </c>
      <c r="FJ22">
        <v>27.0426</v>
      </c>
      <c r="FK22">
        <v>29.9999</v>
      </c>
      <c r="FL22">
        <v>27.1556</v>
      </c>
      <c r="FM22">
        <v>27.1291</v>
      </c>
      <c r="FN22">
        <v>11.2763</v>
      </c>
      <c r="FO22">
        <v>28.2904</v>
      </c>
      <c r="FP22">
        <v>14.2928</v>
      </c>
      <c r="FQ22">
        <v>20</v>
      </c>
      <c r="FR22">
        <v>23.52</v>
      </c>
      <c r="FS22">
        <v>13.1149</v>
      </c>
      <c r="FT22">
        <v>99.9861</v>
      </c>
      <c r="FU22">
        <v>100.351</v>
      </c>
    </row>
    <row r="23" spans="1:177">
      <c r="A23">
        <v>7</v>
      </c>
      <c r="B23">
        <v>1621533104.5</v>
      </c>
      <c r="C23">
        <v>12</v>
      </c>
      <c r="D23" t="s">
        <v>310</v>
      </c>
      <c r="E23" t="s">
        <v>311</v>
      </c>
      <c r="G23">
        <v>1621533104.5</v>
      </c>
      <c r="H23">
        <f>CD23*AF23*(BZ23-CA23)/(100*BS23*(1000-AF23*BZ23))</f>
        <v>0</v>
      </c>
      <c r="I23">
        <f>CD23*AF23*(BY23-BX23*(1000-AF23*CA23)/(1000-AF23*BZ23))/(100*BS23)</f>
        <v>0</v>
      </c>
      <c r="J23">
        <f>BX23 - IF(AF23&gt;1, I23*BS23*100.0/(AH23*CL23), 0)</f>
        <v>0</v>
      </c>
      <c r="K23">
        <f>((Q23-H23/2)*J23-I23)/(Q23+H23/2)</f>
        <v>0</v>
      </c>
      <c r="L23">
        <f>K23*(CE23+CF23)/1000.0</f>
        <v>0</v>
      </c>
      <c r="M23">
        <f>(BX23 - IF(AF23&gt;1, I23*BS23*100.0/(AH23*CL23), 0))*(CE23+CF23)/1000.0</f>
        <v>0</v>
      </c>
      <c r="N23">
        <f>2.0/((1/P23-1/O23)+SIGN(P23)*SQRT((1/P23-1/O23)*(1/P23-1/O23) + 4*BT23/((BT23+1)*(BT23+1))*(2*1/P23*1/O23-1/O23*1/O23)))</f>
        <v>0</v>
      </c>
      <c r="O23">
        <f>IF(LEFT(BU23,1)&lt;&gt;"0",IF(LEFT(BU23,1)="1",3.0,BV23),$D$5+$E$5*(CL23*CE23/($K$5*1000))+$F$5*(CL23*CE23/($K$5*1000))*MAX(MIN(BS23,$J$5),$I$5)*MAX(MIN(BS23,$J$5),$I$5)+$G$5*MAX(MIN(BS23,$J$5),$I$5)*(CL23*CE23/($K$5*1000))+$H$5*(CL23*CE23/($K$5*1000))*(CL23*CE23/($K$5*1000)))</f>
        <v>0</v>
      </c>
      <c r="P23">
        <f>H23*(1000-(1000*0.61365*exp(17.502*T23/(240.97+T23))/(CE23+CF23)+BZ23)/2)/(1000*0.61365*exp(17.502*T23/(240.97+T23))/(CE23+CF23)-BZ23)</f>
        <v>0</v>
      </c>
      <c r="Q23">
        <f>1/((BT23+1)/(N23/1.6)+1/(O23/1.37)) + BT23/((BT23+1)/(N23/1.6) + BT23/(O23/1.37))</f>
        <v>0</v>
      </c>
      <c r="R23">
        <f>(BP23*BR23)</f>
        <v>0</v>
      </c>
      <c r="S23">
        <f>(CG23+(R23+2*0.95*5.67E-8*(((CG23+$B$7)+273)^4-(CG23+273)^4)-44100*H23)/(1.84*29.3*O23+8*0.95*5.67E-8*(CG23+273)^3))</f>
        <v>0</v>
      </c>
      <c r="T23">
        <f>($C$7*CH23+$D$7*CI23+$E$7*S23)</f>
        <v>0</v>
      </c>
      <c r="U23">
        <f>0.61365*exp(17.502*T23/(240.97+T23))</f>
        <v>0</v>
      </c>
      <c r="V23">
        <f>(W23/X23*100)</f>
        <v>0</v>
      </c>
      <c r="W23">
        <f>BZ23*(CE23+CF23)/1000</f>
        <v>0</v>
      </c>
      <c r="X23">
        <f>0.61365*exp(17.502*CG23/(240.97+CG23))</f>
        <v>0</v>
      </c>
      <c r="Y23">
        <f>(U23-BZ23*(CE23+CF23)/1000)</f>
        <v>0</v>
      </c>
      <c r="Z23">
        <f>(-H23*44100)</f>
        <v>0</v>
      </c>
      <c r="AA23">
        <f>2*29.3*O23*0.92*(CG23-T23)</f>
        <v>0</v>
      </c>
      <c r="AB23">
        <f>2*0.95*5.67E-8*(((CG23+$B$7)+273)^4-(T23+273)^4)</f>
        <v>0</v>
      </c>
      <c r="AC23">
        <f>R23+AB23+Z23+AA23</f>
        <v>0</v>
      </c>
      <c r="AD23">
        <v>0</v>
      </c>
      <c r="AE23">
        <v>0</v>
      </c>
      <c r="AF23">
        <f>IF(AD23*$H$13&gt;=AH23,1.0,(AH23/(AH23-AD23*$H$13)))</f>
        <v>0</v>
      </c>
      <c r="AG23">
        <f>(AF23-1)*100</f>
        <v>0</v>
      </c>
      <c r="AH23">
        <f>MAX(0,($B$13+$C$13*CL23)/(1+$D$13*CL23)*CE23/(CG23+273)*$E$13)</f>
        <v>0</v>
      </c>
      <c r="AI23" t="s">
        <v>294</v>
      </c>
      <c r="AJ23">
        <v>0</v>
      </c>
      <c r="AK23">
        <v>0</v>
      </c>
      <c r="AL23">
        <f>AK23-AJ23</f>
        <v>0</v>
      </c>
      <c r="AM23">
        <f>AL23/AK23</f>
        <v>0</v>
      </c>
      <c r="AN23">
        <v>0</v>
      </c>
      <c r="AO23" t="s">
        <v>294</v>
      </c>
      <c r="AP23">
        <v>0</v>
      </c>
      <c r="AQ23">
        <v>0</v>
      </c>
      <c r="AR23">
        <f>1-AP23/AQ23</f>
        <v>0</v>
      </c>
      <c r="AS23">
        <v>0.5</v>
      </c>
      <c r="AT23">
        <f>BP23</f>
        <v>0</v>
      </c>
      <c r="AU23">
        <f>I23</f>
        <v>0</v>
      </c>
      <c r="AV23">
        <f>AR23*AS23*AT23</f>
        <v>0</v>
      </c>
      <c r="AW23">
        <f>BB23/AQ23</f>
        <v>0</v>
      </c>
      <c r="AX23">
        <f>(AU23-AN23)/AT23</f>
        <v>0</v>
      </c>
      <c r="AY23">
        <f>(AK23-AQ23)/AQ23</f>
        <v>0</v>
      </c>
      <c r="AZ23" t="s">
        <v>294</v>
      </c>
      <c r="BA23">
        <v>0</v>
      </c>
      <c r="BB23">
        <f>AQ23-BA23</f>
        <v>0</v>
      </c>
      <c r="BC23">
        <f>(AQ23-AP23)/(AQ23-BA23)</f>
        <v>0</v>
      </c>
      <c r="BD23">
        <f>(AK23-AQ23)/(AK23-BA23)</f>
        <v>0</v>
      </c>
      <c r="BE23">
        <f>(AQ23-AP23)/(AQ23-AJ23)</f>
        <v>0</v>
      </c>
      <c r="BF23">
        <f>(AK23-AQ23)/(AK23-AJ23)</f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f>$B$11*CM23+$C$11*CN23+$F$11*CO23*(1-CR23)</f>
        <v>0</v>
      </c>
      <c r="BP23">
        <f>BO23*BQ23</f>
        <v>0</v>
      </c>
      <c r="BQ23">
        <f>($B$11*$D$9+$C$11*$D$9+$F$11*((DB23+CT23)/MAX(DB23+CT23+DC23, 0.1)*$I$9+DC23/MAX(DB23+CT23+DC23, 0.1)*$J$9))/($B$11+$C$11+$F$11)</f>
        <v>0</v>
      </c>
      <c r="BR23">
        <f>($B$11*$K$9+$C$11*$K$9+$F$11*((DB23+CT23)/MAX(DB23+CT23+DC23, 0.1)*$P$9+DC23/MAX(DB23+CT23+DC23, 0.1)*$Q$9))/($B$11+$C$11+$F$11)</f>
        <v>0</v>
      </c>
      <c r="BS23">
        <v>6</v>
      </c>
      <c r="BT23">
        <v>0.5</v>
      </c>
      <c r="BU23" t="s">
        <v>295</v>
      </c>
      <c r="BV23">
        <v>2</v>
      </c>
      <c r="BW23">
        <v>1621533104.5</v>
      </c>
      <c r="BX23">
        <v>290.191</v>
      </c>
      <c r="BY23">
        <v>144.874</v>
      </c>
      <c r="BZ23">
        <v>13.0339</v>
      </c>
      <c r="CA23">
        <v>13.0269</v>
      </c>
      <c r="CB23">
        <v>282.545</v>
      </c>
      <c r="CC23">
        <v>12.8816</v>
      </c>
      <c r="CD23">
        <v>700.203</v>
      </c>
      <c r="CE23">
        <v>100.936</v>
      </c>
      <c r="CF23">
        <v>0.100339</v>
      </c>
      <c r="CG23">
        <v>23.0286</v>
      </c>
      <c r="CH23">
        <v>22.9986</v>
      </c>
      <c r="CI23">
        <v>999.9</v>
      </c>
      <c r="CJ23">
        <v>0</v>
      </c>
      <c r="CK23">
        <v>0</v>
      </c>
      <c r="CL23">
        <v>10000</v>
      </c>
      <c r="CM23">
        <v>0</v>
      </c>
      <c r="CN23">
        <v>3.39241</v>
      </c>
      <c r="CO23">
        <v>599.977</v>
      </c>
      <c r="CP23">
        <v>0.933003</v>
      </c>
      <c r="CQ23">
        <v>0.0669971</v>
      </c>
      <c r="CR23">
        <v>0</v>
      </c>
      <c r="CS23">
        <v>3.4197</v>
      </c>
      <c r="CT23">
        <v>4.99951</v>
      </c>
      <c r="CU23">
        <v>89.1116</v>
      </c>
      <c r="CV23">
        <v>4813.92</v>
      </c>
      <c r="CW23">
        <v>37.937</v>
      </c>
      <c r="CX23">
        <v>41.562</v>
      </c>
      <c r="CY23">
        <v>40.312</v>
      </c>
      <c r="CZ23">
        <v>41.187</v>
      </c>
      <c r="DA23">
        <v>40.25</v>
      </c>
      <c r="DB23">
        <v>555.12</v>
      </c>
      <c r="DC23">
        <v>39.86</v>
      </c>
      <c r="DD23">
        <v>0</v>
      </c>
      <c r="DE23">
        <v>1621533108.3</v>
      </c>
      <c r="DF23">
        <v>0</v>
      </c>
      <c r="DG23">
        <v>3.386396</v>
      </c>
      <c r="DH23">
        <v>0.53751538612878</v>
      </c>
      <c r="DI23">
        <v>7.97254616852929</v>
      </c>
      <c r="DJ23">
        <v>88.388224</v>
      </c>
      <c r="DK23">
        <v>15</v>
      </c>
      <c r="DL23">
        <v>1621532642.5</v>
      </c>
      <c r="DM23" t="s">
        <v>296</v>
      </c>
      <c r="DN23">
        <v>1621532642.5</v>
      </c>
      <c r="DO23">
        <v>1621532639</v>
      </c>
      <c r="DP23">
        <v>3</v>
      </c>
      <c r="DQ23">
        <v>-0.072</v>
      </c>
      <c r="DR23">
        <v>-0.003</v>
      </c>
      <c r="DS23">
        <v>8.557</v>
      </c>
      <c r="DT23">
        <v>0.153</v>
      </c>
      <c r="DU23">
        <v>420</v>
      </c>
      <c r="DV23">
        <v>13</v>
      </c>
      <c r="DW23">
        <v>1.61</v>
      </c>
      <c r="DX23">
        <v>0.39</v>
      </c>
      <c r="DY23">
        <v>36.1741137253</v>
      </c>
      <c r="DZ23">
        <v>496.838714394011</v>
      </c>
      <c r="EA23">
        <v>61.8102085251531</v>
      </c>
      <c r="EB23">
        <v>0</v>
      </c>
      <c r="EC23">
        <v>3.37285757575758</v>
      </c>
      <c r="ED23">
        <v>0.228961870869347</v>
      </c>
      <c r="EE23">
        <v>0.179490553529271</v>
      </c>
      <c r="EF23">
        <v>1</v>
      </c>
      <c r="EG23">
        <v>-0.002946069475</v>
      </c>
      <c r="EH23">
        <v>0.143594595545966</v>
      </c>
      <c r="EI23">
        <v>0.0244677120589805</v>
      </c>
      <c r="EJ23">
        <v>0</v>
      </c>
      <c r="EK23">
        <v>1</v>
      </c>
      <c r="EL23">
        <v>3</v>
      </c>
      <c r="EM23" t="s">
        <v>307</v>
      </c>
      <c r="EN23">
        <v>100</v>
      </c>
      <c r="EO23">
        <v>100</v>
      </c>
      <c r="EP23">
        <v>7.646</v>
      </c>
      <c r="EQ23">
        <v>0.1523</v>
      </c>
      <c r="ER23">
        <v>5.25094258564196</v>
      </c>
      <c r="ES23">
        <v>0.0095515401478521</v>
      </c>
      <c r="ET23">
        <v>-4.08282145803731e-06</v>
      </c>
      <c r="EU23">
        <v>9.61633180237613e-10</v>
      </c>
      <c r="EV23">
        <v>-0.0159267325573649</v>
      </c>
      <c r="EW23">
        <v>0.00964955815971448</v>
      </c>
      <c r="EX23">
        <v>0.000351754833574242</v>
      </c>
      <c r="EY23">
        <v>-6.74969522547015e-06</v>
      </c>
      <c r="EZ23">
        <v>-1</v>
      </c>
      <c r="FA23">
        <v>-1</v>
      </c>
      <c r="FB23">
        <v>-1</v>
      </c>
      <c r="FC23">
        <v>-1</v>
      </c>
      <c r="FD23">
        <v>7.7</v>
      </c>
      <c r="FE23">
        <v>7.8</v>
      </c>
      <c r="FF23">
        <v>2</v>
      </c>
      <c r="FG23">
        <v>794.461</v>
      </c>
      <c r="FH23">
        <v>737.844</v>
      </c>
      <c r="FI23">
        <v>20.0001</v>
      </c>
      <c r="FJ23">
        <v>27.0413</v>
      </c>
      <c r="FK23">
        <v>29.9999</v>
      </c>
      <c r="FL23">
        <v>27.1533</v>
      </c>
      <c r="FM23">
        <v>27.1286</v>
      </c>
      <c r="FN23">
        <v>9.40835</v>
      </c>
      <c r="FO23">
        <v>28.2904</v>
      </c>
      <c r="FP23">
        <v>14.2928</v>
      </c>
      <c r="FQ23">
        <v>20</v>
      </c>
      <c r="FR23">
        <v>26.91</v>
      </c>
      <c r="FS23">
        <v>13.1149</v>
      </c>
      <c r="FT23">
        <v>99.9868</v>
      </c>
      <c r="FU23">
        <v>100.35</v>
      </c>
    </row>
    <row r="24" spans="1:177">
      <c r="A24">
        <v>8</v>
      </c>
      <c r="B24">
        <v>1621533106.5</v>
      </c>
      <c r="C24">
        <v>14</v>
      </c>
      <c r="D24" t="s">
        <v>312</v>
      </c>
      <c r="E24" t="s">
        <v>313</v>
      </c>
      <c r="G24">
        <v>1621533106.5</v>
      </c>
      <c r="H24">
        <f>CD24*AF24*(BZ24-CA24)/(100*BS24*(1000-AF24*BZ24))</f>
        <v>0</v>
      </c>
      <c r="I24">
        <f>CD24*AF24*(BY24-BX24*(1000-AF24*CA24)/(1000-AF24*BZ24))/(100*BS24)</f>
        <v>0</v>
      </c>
      <c r="J24">
        <f>BX24 - IF(AF24&gt;1, I24*BS24*100.0/(AH24*CL24), 0)</f>
        <v>0</v>
      </c>
      <c r="K24">
        <f>((Q24-H24/2)*J24-I24)/(Q24+H24/2)</f>
        <v>0</v>
      </c>
      <c r="L24">
        <f>K24*(CE24+CF24)/1000.0</f>
        <v>0</v>
      </c>
      <c r="M24">
        <f>(BX24 - IF(AF24&gt;1, I24*BS24*100.0/(AH24*CL24), 0))*(CE24+CF24)/1000.0</f>
        <v>0</v>
      </c>
      <c r="N24">
        <f>2.0/((1/P24-1/O24)+SIGN(P24)*SQRT((1/P24-1/O24)*(1/P24-1/O24) + 4*BT24/((BT24+1)*(BT24+1))*(2*1/P24*1/O24-1/O24*1/O24)))</f>
        <v>0</v>
      </c>
      <c r="O24">
        <f>IF(LEFT(BU24,1)&lt;&gt;"0",IF(LEFT(BU24,1)="1",3.0,BV24),$D$5+$E$5*(CL24*CE24/($K$5*1000))+$F$5*(CL24*CE24/($K$5*1000))*MAX(MIN(BS24,$J$5),$I$5)*MAX(MIN(BS24,$J$5),$I$5)+$G$5*MAX(MIN(BS24,$J$5),$I$5)*(CL24*CE24/($K$5*1000))+$H$5*(CL24*CE24/($K$5*1000))*(CL24*CE24/($K$5*1000)))</f>
        <v>0</v>
      </c>
      <c r="P24">
        <f>H24*(1000-(1000*0.61365*exp(17.502*T24/(240.97+T24))/(CE24+CF24)+BZ24)/2)/(1000*0.61365*exp(17.502*T24/(240.97+T24))/(CE24+CF24)-BZ24)</f>
        <v>0</v>
      </c>
      <c r="Q24">
        <f>1/((BT24+1)/(N24/1.6)+1/(O24/1.37)) + BT24/((BT24+1)/(N24/1.6) + BT24/(O24/1.37))</f>
        <v>0</v>
      </c>
      <c r="R24">
        <f>(BP24*BR24)</f>
        <v>0</v>
      </c>
      <c r="S24">
        <f>(CG24+(R24+2*0.95*5.67E-8*(((CG24+$B$7)+273)^4-(CG24+273)^4)-44100*H24)/(1.84*29.3*O24+8*0.95*5.67E-8*(CG24+273)^3))</f>
        <v>0</v>
      </c>
      <c r="T24">
        <f>($C$7*CH24+$D$7*CI24+$E$7*S24)</f>
        <v>0</v>
      </c>
      <c r="U24">
        <f>0.61365*exp(17.502*T24/(240.97+T24))</f>
        <v>0</v>
      </c>
      <c r="V24">
        <f>(W24/X24*100)</f>
        <v>0</v>
      </c>
      <c r="W24">
        <f>BZ24*(CE24+CF24)/1000</f>
        <v>0</v>
      </c>
      <c r="X24">
        <f>0.61365*exp(17.502*CG24/(240.97+CG24))</f>
        <v>0</v>
      </c>
      <c r="Y24">
        <f>(U24-BZ24*(CE24+CF24)/1000)</f>
        <v>0</v>
      </c>
      <c r="Z24">
        <f>(-H24*44100)</f>
        <v>0</v>
      </c>
      <c r="AA24">
        <f>2*29.3*O24*0.92*(CG24-T24)</f>
        <v>0</v>
      </c>
      <c r="AB24">
        <f>2*0.95*5.67E-8*(((CG24+$B$7)+273)^4-(T24+273)^4)</f>
        <v>0</v>
      </c>
      <c r="AC24">
        <f>R24+AB24+Z24+AA24</f>
        <v>0</v>
      </c>
      <c r="AD24">
        <v>0</v>
      </c>
      <c r="AE24">
        <v>0</v>
      </c>
      <c r="AF24">
        <f>IF(AD24*$H$13&gt;=AH24,1.0,(AH24/(AH24-AD24*$H$13)))</f>
        <v>0</v>
      </c>
      <c r="AG24">
        <f>(AF24-1)*100</f>
        <v>0</v>
      </c>
      <c r="AH24">
        <f>MAX(0,($B$13+$C$13*CL24)/(1+$D$13*CL24)*CE24/(CG24+273)*$E$13)</f>
        <v>0</v>
      </c>
      <c r="AI24" t="s">
        <v>294</v>
      </c>
      <c r="AJ24">
        <v>0</v>
      </c>
      <c r="AK24">
        <v>0</v>
      </c>
      <c r="AL24">
        <f>AK24-AJ24</f>
        <v>0</v>
      </c>
      <c r="AM24">
        <f>AL24/AK24</f>
        <v>0</v>
      </c>
      <c r="AN24">
        <v>0</v>
      </c>
      <c r="AO24" t="s">
        <v>294</v>
      </c>
      <c r="AP24">
        <v>0</v>
      </c>
      <c r="AQ24">
        <v>0</v>
      </c>
      <c r="AR24">
        <f>1-AP24/AQ24</f>
        <v>0</v>
      </c>
      <c r="AS24">
        <v>0.5</v>
      </c>
      <c r="AT24">
        <f>BP24</f>
        <v>0</v>
      </c>
      <c r="AU24">
        <f>I24</f>
        <v>0</v>
      </c>
      <c r="AV24">
        <f>AR24*AS24*AT24</f>
        <v>0</v>
      </c>
      <c r="AW24">
        <f>BB24/AQ24</f>
        <v>0</v>
      </c>
      <c r="AX24">
        <f>(AU24-AN24)/AT24</f>
        <v>0</v>
      </c>
      <c r="AY24">
        <f>(AK24-AQ24)/AQ24</f>
        <v>0</v>
      </c>
      <c r="AZ24" t="s">
        <v>294</v>
      </c>
      <c r="BA24">
        <v>0</v>
      </c>
      <c r="BB24">
        <f>AQ24-BA24</f>
        <v>0</v>
      </c>
      <c r="BC24">
        <f>(AQ24-AP24)/(AQ24-BA24)</f>
        <v>0</v>
      </c>
      <c r="BD24">
        <f>(AK24-AQ24)/(AK24-BA24)</f>
        <v>0</v>
      </c>
      <c r="BE24">
        <f>(AQ24-AP24)/(AQ24-AJ24)</f>
        <v>0</v>
      </c>
      <c r="BF24">
        <f>(AK24-AQ24)/(AK24-AJ24)</f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f>$B$11*CM24+$C$11*CN24+$F$11*CO24*(1-CR24)</f>
        <v>0</v>
      </c>
      <c r="BP24">
        <f>BO24*BQ24</f>
        <v>0</v>
      </c>
      <c r="BQ24">
        <f>($B$11*$D$9+$C$11*$D$9+$F$11*((DB24+CT24)/MAX(DB24+CT24+DC24, 0.1)*$I$9+DC24/MAX(DB24+CT24+DC24, 0.1)*$J$9))/($B$11+$C$11+$F$11)</f>
        <v>0</v>
      </c>
      <c r="BR24">
        <f>($B$11*$K$9+$C$11*$K$9+$F$11*((DB24+CT24)/MAX(DB24+CT24+DC24, 0.1)*$P$9+DC24/MAX(DB24+CT24+DC24, 0.1)*$Q$9))/($B$11+$C$11+$F$11)</f>
        <v>0</v>
      </c>
      <c r="BS24">
        <v>6</v>
      </c>
      <c r="BT24">
        <v>0.5</v>
      </c>
      <c r="BU24" t="s">
        <v>295</v>
      </c>
      <c r="BV24">
        <v>2</v>
      </c>
      <c r="BW24">
        <v>1621533106.5</v>
      </c>
      <c r="BX24">
        <v>240.097</v>
      </c>
      <c r="BY24">
        <v>113.963</v>
      </c>
      <c r="BZ24">
        <v>13.0312</v>
      </c>
      <c r="CA24">
        <v>13.0378</v>
      </c>
      <c r="CB24">
        <v>232.832</v>
      </c>
      <c r="CC24">
        <v>12.8789</v>
      </c>
      <c r="CD24">
        <v>700.233</v>
      </c>
      <c r="CE24">
        <v>100.936</v>
      </c>
      <c r="CF24">
        <v>0.100906</v>
      </c>
      <c r="CG24">
        <v>23.0267</v>
      </c>
      <c r="CH24">
        <v>23.0036</v>
      </c>
      <c r="CI24">
        <v>999.9</v>
      </c>
      <c r="CJ24">
        <v>0</v>
      </c>
      <c r="CK24">
        <v>0</v>
      </c>
      <c r="CL24">
        <v>9960</v>
      </c>
      <c r="CM24">
        <v>0</v>
      </c>
      <c r="CN24">
        <v>3.3811</v>
      </c>
      <c r="CO24">
        <v>599.977</v>
      </c>
      <c r="CP24">
        <v>0.933003</v>
      </c>
      <c r="CQ24">
        <v>0.0669971</v>
      </c>
      <c r="CR24">
        <v>0</v>
      </c>
      <c r="CS24">
        <v>3.372</v>
      </c>
      <c r="CT24">
        <v>4.99951</v>
      </c>
      <c r="CU24">
        <v>90.003</v>
      </c>
      <c r="CV24">
        <v>4813.92</v>
      </c>
      <c r="CW24">
        <v>37.937</v>
      </c>
      <c r="CX24">
        <v>41.625</v>
      </c>
      <c r="CY24">
        <v>40.312</v>
      </c>
      <c r="CZ24">
        <v>41.25</v>
      </c>
      <c r="DA24">
        <v>40.187</v>
      </c>
      <c r="DB24">
        <v>555.12</v>
      </c>
      <c r="DC24">
        <v>39.86</v>
      </c>
      <c r="DD24">
        <v>0</v>
      </c>
      <c r="DE24">
        <v>1621533110.7</v>
      </c>
      <c r="DF24">
        <v>0</v>
      </c>
      <c r="DG24">
        <v>3.38074</v>
      </c>
      <c r="DH24">
        <v>0.52485385243404</v>
      </c>
      <c r="DI24">
        <v>8.2661538410401</v>
      </c>
      <c r="DJ24">
        <v>88.711184</v>
      </c>
      <c r="DK24">
        <v>15</v>
      </c>
      <c r="DL24">
        <v>1621532642.5</v>
      </c>
      <c r="DM24" t="s">
        <v>296</v>
      </c>
      <c r="DN24">
        <v>1621532642.5</v>
      </c>
      <c r="DO24">
        <v>1621532639</v>
      </c>
      <c r="DP24">
        <v>3</v>
      </c>
      <c r="DQ24">
        <v>-0.072</v>
      </c>
      <c r="DR24">
        <v>-0.003</v>
      </c>
      <c r="DS24">
        <v>8.557</v>
      </c>
      <c r="DT24">
        <v>0.153</v>
      </c>
      <c r="DU24">
        <v>420</v>
      </c>
      <c r="DV24">
        <v>13</v>
      </c>
      <c r="DW24">
        <v>1.61</v>
      </c>
      <c r="DX24">
        <v>0.39</v>
      </c>
      <c r="DY24">
        <v>50.4818533983</v>
      </c>
      <c r="DZ24">
        <v>597.761564415895</v>
      </c>
      <c r="EA24">
        <v>68.0316788791069</v>
      </c>
      <c r="EB24">
        <v>0</v>
      </c>
      <c r="EC24">
        <v>3.38763428571429</v>
      </c>
      <c r="ED24">
        <v>0.234352291229212</v>
      </c>
      <c r="EE24">
        <v>0.174955876793235</v>
      </c>
      <c r="EF24">
        <v>1</v>
      </c>
      <c r="EG24">
        <v>-0.001255728225</v>
      </c>
      <c r="EH24">
        <v>0.146602216131332</v>
      </c>
      <c r="EI24">
        <v>0.0238874929583277</v>
      </c>
      <c r="EJ24">
        <v>0</v>
      </c>
      <c r="EK24">
        <v>1</v>
      </c>
      <c r="EL24">
        <v>3</v>
      </c>
      <c r="EM24" t="s">
        <v>307</v>
      </c>
      <c r="EN24">
        <v>100</v>
      </c>
      <c r="EO24">
        <v>100</v>
      </c>
      <c r="EP24">
        <v>7.265</v>
      </c>
      <c r="EQ24">
        <v>0.1523</v>
      </c>
      <c r="ER24">
        <v>5.25094258564196</v>
      </c>
      <c r="ES24">
        <v>0.0095515401478521</v>
      </c>
      <c r="ET24">
        <v>-4.08282145803731e-06</v>
      </c>
      <c r="EU24">
        <v>9.61633180237613e-10</v>
      </c>
      <c r="EV24">
        <v>-0.0159267325573649</v>
      </c>
      <c r="EW24">
        <v>0.00964955815971448</v>
      </c>
      <c r="EX24">
        <v>0.000351754833574242</v>
      </c>
      <c r="EY24">
        <v>-6.74969522547015e-06</v>
      </c>
      <c r="EZ24">
        <v>-1</v>
      </c>
      <c r="FA24">
        <v>-1</v>
      </c>
      <c r="FB24">
        <v>-1</v>
      </c>
      <c r="FC24">
        <v>-1</v>
      </c>
      <c r="FD24">
        <v>7.7</v>
      </c>
      <c r="FE24">
        <v>7.8</v>
      </c>
      <c r="FF24">
        <v>2</v>
      </c>
      <c r="FG24">
        <v>795.353</v>
      </c>
      <c r="FH24">
        <v>737.624</v>
      </c>
      <c r="FI24">
        <v>20.0001</v>
      </c>
      <c r="FJ24">
        <v>27.0399</v>
      </c>
      <c r="FK24">
        <v>29.9999</v>
      </c>
      <c r="FL24">
        <v>27.1533</v>
      </c>
      <c r="FM24">
        <v>27.1268</v>
      </c>
      <c r="FN24">
        <v>8.07895</v>
      </c>
      <c r="FO24">
        <v>28.0202</v>
      </c>
      <c r="FP24">
        <v>14.2928</v>
      </c>
      <c r="FQ24">
        <v>20</v>
      </c>
      <c r="FR24">
        <v>30.26</v>
      </c>
      <c r="FS24">
        <v>13.1149</v>
      </c>
      <c r="FT24">
        <v>99.985</v>
      </c>
      <c r="FU24">
        <v>100.347</v>
      </c>
    </row>
    <row r="25" spans="1:177">
      <c r="A25">
        <v>9</v>
      </c>
      <c r="B25">
        <v>1621533108.5</v>
      </c>
      <c r="C25">
        <v>16</v>
      </c>
      <c r="D25" t="s">
        <v>314</v>
      </c>
      <c r="E25" t="s">
        <v>315</v>
      </c>
      <c r="G25">
        <v>1621533108.5</v>
      </c>
      <c r="H25">
        <f>CD25*AF25*(BZ25-CA25)/(100*BS25*(1000-AF25*BZ25))</f>
        <v>0</v>
      </c>
      <c r="I25">
        <f>CD25*AF25*(BY25-BX25*(1000-AF25*CA25)/(1000-AF25*BZ25))/(100*BS25)</f>
        <v>0</v>
      </c>
      <c r="J25">
        <f>BX25 - IF(AF25&gt;1, I25*BS25*100.0/(AH25*CL25), 0)</f>
        <v>0</v>
      </c>
      <c r="K25">
        <f>((Q25-H25/2)*J25-I25)/(Q25+H25/2)</f>
        <v>0</v>
      </c>
      <c r="L25">
        <f>K25*(CE25+CF25)/1000.0</f>
        <v>0</v>
      </c>
      <c r="M25">
        <f>(BX25 - IF(AF25&gt;1, I25*BS25*100.0/(AH25*CL25), 0))*(CE25+CF25)/1000.0</f>
        <v>0</v>
      </c>
      <c r="N25">
        <f>2.0/((1/P25-1/O25)+SIGN(P25)*SQRT((1/P25-1/O25)*(1/P25-1/O25) + 4*BT25/((BT25+1)*(BT25+1))*(2*1/P25*1/O25-1/O25*1/O25)))</f>
        <v>0</v>
      </c>
      <c r="O25">
        <f>IF(LEFT(BU25,1)&lt;&gt;"0",IF(LEFT(BU25,1)="1",3.0,BV25),$D$5+$E$5*(CL25*CE25/($K$5*1000))+$F$5*(CL25*CE25/($K$5*1000))*MAX(MIN(BS25,$J$5),$I$5)*MAX(MIN(BS25,$J$5),$I$5)+$G$5*MAX(MIN(BS25,$J$5),$I$5)*(CL25*CE25/($K$5*1000))+$H$5*(CL25*CE25/($K$5*1000))*(CL25*CE25/($K$5*1000)))</f>
        <v>0</v>
      </c>
      <c r="P25">
        <f>H25*(1000-(1000*0.61365*exp(17.502*T25/(240.97+T25))/(CE25+CF25)+BZ25)/2)/(1000*0.61365*exp(17.502*T25/(240.97+T25))/(CE25+CF25)-BZ25)</f>
        <v>0</v>
      </c>
      <c r="Q25">
        <f>1/((BT25+1)/(N25/1.6)+1/(O25/1.37)) + BT25/((BT25+1)/(N25/1.6) + BT25/(O25/1.37))</f>
        <v>0</v>
      </c>
      <c r="R25">
        <f>(BP25*BR25)</f>
        <v>0</v>
      </c>
      <c r="S25">
        <f>(CG25+(R25+2*0.95*5.67E-8*(((CG25+$B$7)+273)^4-(CG25+273)^4)-44100*H25)/(1.84*29.3*O25+8*0.95*5.67E-8*(CG25+273)^3))</f>
        <v>0</v>
      </c>
      <c r="T25">
        <f>($C$7*CH25+$D$7*CI25+$E$7*S25)</f>
        <v>0</v>
      </c>
      <c r="U25">
        <f>0.61365*exp(17.502*T25/(240.97+T25))</f>
        <v>0</v>
      </c>
      <c r="V25">
        <f>(W25/X25*100)</f>
        <v>0</v>
      </c>
      <c r="W25">
        <f>BZ25*(CE25+CF25)/1000</f>
        <v>0</v>
      </c>
      <c r="X25">
        <f>0.61365*exp(17.502*CG25/(240.97+CG25))</f>
        <v>0</v>
      </c>
      <c r="Y25">
        <f>(U25-BZ25*(CE25+CF25)/1000)</f>
        <v>0</v>
      </c>
      <c r="Z25">
        <f>(-H25*44100)</f>
        <v>0</v>
      </c>
      <c r="AA25">
        <f>2*29.3*O25*0.92*(CG25-T25)</f>
        <v>0</v>
      </c>
      <c r="AB25">
        <f>2*0.95*5.67E-8*(((CG25+$B$7)+273)^4-(T25+273)^4)</f>
        <v>0</v>
      </c>
      <c r="AC25">
        <f>R25+AB25+Z25+AA25</f>
        <v>0</v>
      </c>
      <c r="AD25">
        <v>0</v>
      </c>
      <c r="AE25">
        <v>0</v>
      </c>
      <c r="AF25">
        <f>IF(AD25*$H$13&gt;=AH25,1.0,(AH25/(AH25-AD25*$H$13)))</f>
        <v>0</v>
      </c>
      <c r="AG25">
        <f>(AF25-1)*100</f>
        <v>0</v>
      </c>
      <c r="AH25">
        <f>MAX(0,($B$13+$C$13*CL25)/(1+$D$13*CL25)*CE25/(CG25+273)*$E$13)</f>
        <v>0</v>
      </c>
      <c r="AI25" t="s">
        <v>294</v>
      </c>
      <c r="AJ25">
        <v>0</v>
      </c>
      <c r="AK25">
        <v>0</v>
      </c>
      <c r="AL25">
        <f>AK25-AJ25</f>
        <v>0</v>
      </c>
      <c r="AM25">
        <f>AL25/AK25</f>
        <v>0</v>
      </c>
      <c r="AN25">
        <v>0</v>
      </c>
      <c r="AO25" t="s">
        <v>294</v>
      </c>
      <c r="AP25">
        <v>0</v>
      </c>
      <c r="AQ25">
        <v>0</v>
      </c>
      <c r="AR25">
        <f>1-AP25/AQ25</f>
        <v>0</v>
      </c>
      <c r="AS25">
        <v>0.5</v>
      </c>
      <c r="AT25">
        <f>BP25</f>
        <v>0</v>
      </c>
      <c r="AU25">
        <f>I25</f>
        <v>0</v>
      </c>
      <c r="AV25">
        <f>AR25*AS25*AT25</f>
        <v>0</v>
      </c>
      <c r="AW25">
        <f>BB25/AQ25</f>
        <v>0</v>
      </c>
      <c r="AX25">
        <f>(AU25-AN25)/AT25</f>
        <v>0</v>
      </c>
      <c r="AY25">
        <f>(AK25-AQ25)/AQ25</f>
        <v>0</v>
      </c>
      <c r="AZ25" t="s">
        <v>294</v>
      </c>
      <c r="BA25">
        <v>0</v>
      </c>
      <c r="BB25">
        <f>AQ25-BA25</f>
        <v>0</v>
      </c>
      <c r="BC25">
        <f>(AQ25-AP25)/(AQ25-BA25)</f>
        <v>0</v>
      </c>
      <c r="BD25">
        <f>(AK25-AQ25)/(AK25-BA25)</f>
        <v>0</v>
      </c>
      <c r="BE25">
        <f>(AQ25-AP25)/(AQ25-AJ25)</f>
        <v>0</v>
      </c>
      <c r="BF25">
        <f>(AK25-AQ25)/(AK25-AJ25)</f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f>$B$11*CM25+$C$11*CN25+$F$11*CO25*(1-CR25)</f>
        <v>0</v>
      </c>
      <c r="BP25">
        <f>BO25*BQ25</f>
        <v>0</v>
      </c>
      <c r="BQ25">
        <f>($B$11*$D$9+$C$11*$D$9+$F$11*((DB25+CT25)/MAX(DB25+CT25+DC25, 0.1)*$I$9+DC25/MAX(DB25+CT25+DC25, 0.1)*$J$9))/($B$11+$C$11+$F$11)</f>
        <v>0</v>
      </c>
      <c r="BR25">
        <f>($B$11*$K$9+$C$11*$K$9+$F$11*((DB25+CT25)/MAX(DB25+CT25+DC25, 0.1)*$P$9+DC25/MAX(DB25+CT25+DC25, 0.1)*$Q$9))/($B$11+$C$11+$F$11)</f>
        <v>0</v>
      </c>
      <c r="BS25">
        <v>6</v>
      </c>
      <c r="BT25">
        <v>0.5</v>
      </c>
      <c r="BU25" t="s">
        <v>295</v>
      </c>
      <c r="BV25">
        <v>2</v>
      </c>
      <c r="BW25">
        <v>1621533108.5</v>
      </c>
      <c r="BX25">
        <v>197.247</v>
      </c>
      <c r="BY25">
        <v>91.3818</v>
      </c>
      <c r="BZ25">
        <v>13.0335</v>
      </c>
      <c r="CA25">
        <v>13.0753</v>
      </c>
      <c r="CB25">
        <v>190.319</v>
      </c>
      <c r="CC25">
        <v>12.8812</v>
      </c>
      <c r="CD25">
        <v>699.977</v>
      </c>
      <c r="CE25">
        <v>100.937</v>
      </c>
      <c r="CF25">
        <v>0.10003</v>
      </c>
      <c r="CG25">
        <v>23.0275</v>
      </c>
      <c r="CH25">
        <v>23.0074</v>
      </c>
      <c r="CI25">
        <v>999.9</v>
      </c>
      <c r="CJ25">
        <v>0</v>
      </c>
      <c r="CK25">
        <v>0</v>
      </c>
      <c r="CL25">
        <v>10070</v>
      </c>
      <c r="CM25">
        <v>0</v>
      </c>
      <c r="CN25">
        <v>3.26802</v>
      </c>
      <c r="CO25">
        <v>599.973</v>
      </c>
      <c r="CP25">
        <v>0.933003</v>
      </c>
      <c r="CQ25">
        <v>0.0669971</v>
      </c>
      <c r="CR25">
        <v>0</v>
      </c>
      <c r="CS25">
        <v>3.6636</v>
      </c>
      <c r="CT25">
        <v>4.99951</v>
      </c>
      <c r="CU25">
        <v>87.273</v>
      </c>
      <c r="CV25">
        <v>4813.88</v>
      </c>
      <c r="CW25">
        <v>37.937</v>
      </c>
      <c r="CX25">
        <v>41.562</v>
      </c>
      <c r="CY25">
        <v>40.312</v>
      </c>
      <c r="CZ25">
        <v>41.187</v>
      </c>
      <c r="DA25">
        <v>40.187</v>
      </c>
      <c r="DB25">
        <v>555.11</v>
      </c>
      <c r="DC25">
        <v>39.86</v>
      </c>
      <c r="DD25">
        <v>0</v>
      </c>
      <c r="DE25">
        <v>1621533112.5</v>
      </c>
      <c r="DF25">
        <v>0</v>
      </c>
      <c r="DG25">
        <v>3.41085769230769</v>
      </c>
      <c r="DH25">
        <v>0.387989747851705</v>
      </c>
      <c r="DI25">
        <v>4.65119313803557</v>
      </c>
      <c r="DJ25">
        <v>88.7023615384615</v>
      </c>
      <c r="DK25">
        <v>15</v>
      </c>
      <c r="DL25">
        <v>1621532642.5</v>
      </c>
      <c r="DM25" t="s">
        <v>296</v>
      </c>
      <c r="DN25">
        <v>1621532642.5</v>
      </c>
      <c r="DO25">
        <v>1621532639</v>
      </c>
      <c r="DP25">
        <v>3</v>
      </c>
      <c r="DQ25">
        <v>-0.072</v>
      </c>
      <c r="DR25">
        <v>-0.003</v>
      </c>
      <c r="DS25">
        <v>8.557</v>
      </c>
      <c r="DT25">
        <v>0.153</v>
      </c>
      <c r="DU25">
        <v>420</v>
      </c>
      <c r="DV25">
        <v>13</v>
      </c>
      <c r="DW25">
        <v>1.61</v>
      </c>
      <c r="DX25">
        <v>0.39</v>
      </c>
      <c r="DY25">
        <v>62.8518111983</v>
      </c>
      <c r="DZ25">
        <v>615.311213517704</v>
      </c>
      <c r="EA25">
        <v>68.9646464981125</v>
      </c>
      <c r="EB25">
        <v>0</v>
      </c>
      <c r="EC25">
        <v>3.39920303030303</v>
      </c>
      <c r="ED25">
        <v>0.106888259166959</v>
      </c>
      <c r="EE25">
        <v>0.169525466907516</v>
      </c>
      <c r="EF25">
        <v>1</v>
      </c>
      <c r="EG25">
        <v>0.001679252775</v>
      </c>
      <c r="EH25">
        <v>0.0297580424577861</v>
      </c>
      <c r="EI25">
        <v>0.0203674848791904</v>
      </c>
      <c r="EJ25">
        <v>1</v>
      </c>
      <c r="EK25">
        <v>2</v>
      </c>
      <c r="EL25">
        <v>3</v>
      </c>
      <c r="EM25" t="s">
        <v>297</v>
      </c>
      <c r="EN25">
        <v>100</v>
      </c>
      <c r="EO25">
        <v>100</v>
      </c>
      <c r="EP25">
        <v>6.928</v>
      </c>
      <c r="EQ25">
        <v>0.1523</v>
      </c>
      <c r="ER25">
        <v>5.25094258564196</v>
      </c>
      <c r="ES25">
        <v>0.0095515401478521</v>
      </c>
      <c r="ET25">
        <v>-4.08282145803731e-06</v>
      </c>
      <c r="EU25">
        <v>9.61633180237613e-10</v>
      </c>
      <c r="EV25">
        <v>-0.0159267325573649</v>
      </c>
      <c r="EW25">
        <v>0.00964955815971448</v>
      </c>
      <c r="EX25">
        <v>0.000351754833574242</v>
      </c>
      <c r="EY25">
        <v>-6.74969522547015e-06</v>
      </c>
      <c r="EZ25">
        <v>-1</v>
      </c>
      <c r="FA25">
        <v>-1</v>
      </c>
      <c r="FB25">
        <v>-1</v>
      </c>
      <c r="FC25">
        <v>-1</v>
      </c>
      <c r="FD25">
        <v>7.8</v>
      </c>
      <c r="FE25">
        <v>7.8</v>
      </c>
      <c r="FF25">
        <v>2</v>
      </c>
      <c r="FG25">
        <v>794.963</v>
      </c>
      <c r="FH25">
        <v>737.624</v>
      </c>
      <c r="FI25">
        <v>20.0001</v>
      </c>
      <c r="FJ25">
        <v>27.039</v>
      </c>
      <c r="FK25">
        <v>29.9999</v>
      </c>
      <c r="FL25">
        <v>27.151</v>
      </c>
      <c r="FM25">
        <v>27.1268</v>
      </c>
      <c r="FN25">
        <v>7.1505</v>
      </c>
      <c r="FO25">
        <v>28.0202</v>
      </c>
      <c r="FP25">
        <v>14.2928</v>
      </c>
      <c r="FQ25">
        <v>20</v>
      </c>
      <c r="FR25">
        <v>30.26</v>
      </c>
      <c r="FS25">
        <v>13.1149</v>
      </c>
      <c r="FT25">
        <v>99.9864</v>
      </c>
      <c r="FU25">
        <v>100.349</v>
      </c>
    </row>
    <row r="26" spans="1:177">
      <c r="A26">
        <v>10</v>
      </c>
      <c r="B26">
        <v>1621533110.5</v>
      </c>
      <c r="C26">
        <v>18</v>
      </c>
      <c r="D26" t="s">
        <v>316</v>
      </c>
      <c r="E26" t="s">
        <v>317</v>
      </c>
      <c r="G26">
        <v>1621533110.5</v>
      </c>
      <c r="H26">
        <f>CD26*AF26*(BZ26-CA26)/(100*BS26*(1000-AF26*BZ26))</f>
        <v>0</v>
      </c>
      <c r="I26">
        <f>CD26*AF26*(BY26-BX26*(1000-AF26*CA26)/(1000-AF26*BZ26))/(100*BS26)</f>
        <v>0</v>
      </c>
      <c r="J26">
        <f>BX26 - IF(AF26&gt;1, I26*BS26*100.0/(AH26*CL26), 0)</f>
        <v>0</v>
      </c>
      <c r="K26">
        <f>((Q26-H26/2)*J26-I26)/(Q26+H26/2)</f>
        <v>0</v>
      </c>
      <c r="L26">
        <f>K26*(CE26+CF26)/1000.0</f>
        <v>0</v>
      </c>
      <c r="M26">
        <f>(BX26 - IF(AF26&gt;1, I26*BS26*100.0/(AH26*CL26), 0))*(CE26+CF26)/1000.0</f>
        <v>0</v>
      </c>
      <c r="N26">
        <f>2.0/((1/P26-1/O26)+SIGN(P26)*SQRT((1/P26-1/O26)*(1/P26-1/O26) + 4*BT26/((BT26+1)*(BT26+1))*(2*1/P26*1/O26-1/O26*1/O26)))</f>
        <v>0</v>
      </c>
      <c r="O26">
        <f>IF(LEFT(BU26,1)&lt;&gt;"0",IF(LEFT(BU26,1)="1",3.0,BV26),$D$5+$E$5*(CL26*CE26/($K$5*1000))+$F$5*(CL26*CE26/($K$5*1000))*MAX(MIN(BS26,$J$5),$I$5)*MAX(MIN(BS26,$J$5),$I$5)+$G$5*MAX(MIN(BS26,$J$5),$I$5)*(CL26*CE26/($K$5*1000))+$H$5*(CL26*CE26/($K$5*1000))*(CL26*CE26/($K$5*1000)))</f>
        <v>0</v>
      </c>
      <c r="P26">
        <f>H26*(1000-(1000*0.61365*exp(17.502*T26/(240.97+T26))/(CE26+CF26)+BZ26)/2)/(1000*0.61365*exp(17.502*T26/(240.97+T26))/(CE26+CF26)-BZ26)</f>
        <v>0</v>
      </c>
      <c r="Q26">
        <f>1/((BT26+1)/(N26/1.6)+1/(O26/1.37)) + BT26/((BT26+1)/(N26/1.6) + BT26/(O26/1.37))</f>
        <v>0</v>
      </c>
      <c r="R26">
        <f>(BP26*BR26)</f>
        <v>0</v>
      </c>
      <c r="S26">
        <f>(CG26+(R26+2*0.95*5.67E-8*(((CG26+$B$7)+273)^4-(CG26+273)^4)-44100*H26)/(1.84*29.3*O26+8*0.95*5.67E-8*(CG26+273)^3))</f>
        <v>0</v>
      </c>
      <c r="T26">
        <f>($C$7*CH26+$D$7*CI26+$E$7*S26)</f>
        <v>0</v>
      </c>
      <c r="U26">
        <f>0.61365*exp(17.502*T26/(240.97+T26))</f>
        <v>0</v>
      </c>
      <c r="V26">
        <f>(W26/X26*100)</f>
        <v>0</v>
      </c>
      <c r="W26">
        <f>BZ26*(CE26+CF26)/1000</f>
        <v>0</v>
      </c>
      <c r="X26">
        <f>0.61365*exp(17.502*CG26/(240.97+CG26))</f>
        <v>0</v>
      </c>
      <c r="Y26">
        <f>(U26-BZ26*(CE26+CF26)/1000)</f>
        <v>0</v>
      </c>
      <c r="Z26">
        <f>(-H26*44100)</f>
        <v>0</v>
      </c>
      <c r="AA26">
        <f>2*29.3*O26*0.92*(CG26-T26)</f>
        <v>0</v>
      </c>
      <c r="AB26">
        <f>2*0.95*5.67E-8*(((CG26+$B$7)+273)^4-(T26+273)^4)</f>
        <v>0</v>
      </c>
      <c r="AC26">
        <f>R26+AB26+Z26+AA26</f>
        <v>0</v>
      </c>
      <c r="AD26">
        <v>0</v>
      </c>
      <c r="AE26">
        <v>0</v>
      </c>
      <c r="AF26">
        <f>IF(AD26*$H$13&gt;=AH26,1.0,(AH26/(AH26-AD26*$H$13)))</f>
        <v>0</v>
      </c>
      <c r="AG26">
        <f>(AF26-1)*100</f>
        <v>0</v>
      </c>
      <c r="AH26">
        <f>MAX(0,($B$13+$C$13*CL26)/(1+$D$13*CL26)*CE26/(CG26+273)*$E$13)</f>
        <v>0</v>
      </c>
      <c r="AI26" t="s">
        <v>294</v>
      </c>
      <c r="AJ26">
        <v>0</v>
      </c>
      <c r="AK26">
        <v>0</v>
      </c>
      <c r="AL26">
        <f>AK26-AJ26</f>
        <v>0</v>
      </c>
      <c r="AM26">
        <f>AL26/AK26</f>
        <v>0</v>
      </c>
      <c r="AN26">
        <v>0</v>
      </c>
      <c r="AO26" t="s">
        <v>294</v>
      </c>
      <c r="AP26">
        <v>0</v>
      </c>
      <c r="AQ26">
        <v>0</v>
      </c>
      <c r="AR26">
        <f>1-AP26/AQ26</f>
        <v>0</v>
      </c>
      <c r="AS26">
        <v>0.5</v>
      </c>
      <c r="AT26">
        <f>BP26</f>
        <v>0</v>
      </c>
      <c r="AU26">
        <f>I26</f>
        <v>0</v>
      </c>
      <c r="AV26">
        <f>AR26*AS26*AT26</f>
        <v>0</v>
      </c>
      <c r="AW26">
        <f>BB26/AQ26</f>
        <v>0</v>
      </c>
      <c r="AX26">
        <f>(AU26-AN26)/AT26</f>
        <v>0</v>
      </c>
      <c r="AY26">
        <f>(AK26-AQ26)/AQ26</f>
        <v>0</v>
      </c>
      <c r="AZ26" t="s">
        <v>294</v>
      </c>
      <c r="BA26">
        <v>0</v>
      </c>
      <c r="BB26">
        <f>AQ26-BA26</f>
        <v>0</v>
      </c>
      <c r="BC26">
        <f>(AQ26-AP26)/(AQ26-BA26)</f>
        <v>0</v>
      </c>
      <c r="BD26">
        <f>(AK26-AQ26)/(AK26-BA26)</f>
        <v>0</v>
      </c>
      <c r="BE26">
        <f>(AQ26-AP26)/(AQ26-AJ26)</f>
        <v>0</v>
      </c>
      <c r="BF26">
        <f>(AK26-AQ26)/(AK26-AJ26)</f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f>$B$11*CM26+$C$11*CN26+$F$11*CO26*(1-CR26)</f>
        <v>0</v>
      </c>
      <c r="BP26">
        <f>BO26*BQ26</f>
        <v>0</v>
      </c>
      <c r="BQ26">
        <f>($B$11*$D$9+$C$11*$D$9+$F$11*((DB26+CT26)/MAX(DB26+CT26+DC26, 0.1)*$I$9+DC26/MAX(DB26+CT26+DC26, 0.1)*$J$9))/($B$11+$C$11+$F$11)</f>
        <v>0</v>
      </c>
      <c r="BR26">
        <f>($B$11*$K$9+$C$11*$K$9+$F$11*((DB26+CT26)/MAX(DB26+CT26+DC26, 0.1)*$P$9+DC26/MAX(DB26+CT26+DC26, 0.1)*$Q$9))/($B$11+$C$11+$F$11)</f>
        <v>0</v>
      </c>
      <c r="BS26">
        <v>6</v>
      </c>
      <c r="BT26">
        <v>0.5</v>
      </c>
      <c r="BU26" t="s">
        <v>295</v>
      </c>
      <c r="BV26">
        <v>2</v>
      </c>
      <c r="BW26">
        <v>1621533110.5</v>
      </c>
      <c r="BX26">
        <v>161.588</v>
      </c>
      <c r="BY26">
        <v>75.0776</v>
      </c>
      <c r="BZ26">
        <v>13.0463</v>
      </c>
      <c r="CA26">
        <v>13.0655</v>
      </c>
      <c r="CB26">
        <v>154.951</v>
      </c>
      <c r="CC26">
        <v>12.8938</v>
      </c>
      <c r="CD26">
        <v>699.985</v>
      </c>
      <c r="CE26">
        <v>100.936</v>
      </c>
      <c r="CF26">
        <v>0.09977</v>
      </c>
      <c r="CG26">
        <v>23.0286</v>
      </c>
      <c r="CH26">
        <v>22.9873</v>
      </c>
      <c r="CI26">
        <v>999.9</v>
      </c>
      <c r="CJ26">
        <v>0</v>
      </c>
      <c r="CK26">
        <v>0</v>
      </c>
      <c r="CL26">
        <v>10060</v>
      </c>
      <c r="CM26">
        <v>0</v>
      </c>
      <c r="CN26">
        <v>3.29063</v>
      </c>
      <c r="CO26">
        <v>599.98</v>
      </c>
      <c r="CP26">
        <v>0.933003</v>
      </c>
      <c r="CQ26">
        <v>0.0669971</v>
      </c>
      <c r="CR26">
        <v>0</v>
      </c>
      <c r="CS26">
        <v>3.2084</v>
      </c>
      <c r="CT26">
        <v>4.99951</v>
      </c>
      <c r="CU26">
        <v>89.8165</v>
      </c>
      <c r="CV26">
        <v>4813.94</v>
      </c>
      <c r="CW26">
        <v>37.937</v>
      </c>
      <c r="CX26">
        <v>41.625</v>
      </c>
      <c r="CY26">
        <v>40.312</v>
      </c>
      <c r="CZ26">
        <v>41.25</v>
      </c>
      <c r="DA26">
        <v>40.25</v>
      </c>
      <c r="DB26">
        <v>555.12</v>
      </c>
      <c r="DC26">
        <v>39.86</v>
      </c>
      <c r="DD26">
        <v>0</v>
      </c>
      <c r="DE26">
        <v>1621533114.3</v>
      </c>
      <c r="DF26">
        <v>0</v>
      </c>
      <c r="DG26">
        <v>3.428312</v>
      </c>
      <c r="DH26">
        <v>0.422846160419934</v>
      </c>
      <c r="DI26">
        <v>2.42285383105764</v>
      </c>
      <c r="DJ26">
        <v>88.910232</v>
      </c>
      <c r="DK26">
        <v>15</v>
      </c>
      <c r="DL26">
        <v>1621532642.5</v>
      </c>
      <c r="DM26" t="s">
        <v>296</v>
      </c>
      <c r="DN26">
        <v>1621532642.5</v>
      </c>
      <c r="DO26">
        <v>1621532639</v>
      </c>
      <c r="DP26">
        <v>3</v>
      </c>
      <c r="DQ26">
        <v>-0.072</v>
      </c>
      <c r="DR26">
        <v>-0.003</v>
      </c>
      <c r="DS26">
        <v>8.557</v>
      </c>
      <c r="DT26">
        <v>0.153</v>
      </c>
      <c r="DU26">
        <v>420</v>
      </c>
      <c r="DV26">
        <v>13</v>
      </c>
      <c r="DW26">
        <v>1.61</v>
      </c>
      <c r="DX26">
        <v>0.39</v>
      </c>
      <c r="DY26">
        <v>73.2071925305</v>
      </c>
      <c r="DZ26">
        <v>555.872918401126</v>
      </c>
      <c r="EA26">
        <v>66.4871214563488</v>
      </c>
      <c r="EB26">
        <v>0</v>
      </c>
      <c r="EC26">
        <v>3.40064242424242</v>
      </c>
      <c r="ED26">
        <v>0.472901881511426</v>
      </c>
      <c r="EE26">
        <v>0.159572909203595</v>
      </c>
      <c r="EF26">
        <v>1</v>
      </c>
      <c r="EG26">
        <v>0.001247955275</v>
      </c>
      <c r="EH26">
        <v>-0.116258943523452</v>
      </c>
      <c r="EI26">
        <v>0.0211666645290476</v>
      </c>
      <c r="EJ26">
        <v>0</v>
      </c>
      <c r="EK26">
        <v>1</v>
      </c>
      <c r="EL26">
        <v>3</v>
      </c>
      <c r="EM26" t="s">
        <v>307</v>
      </c>
      <c r="EN26">
        <v>100</v>
      </c>
      <c r="EO26">
        <v>100</v>
      </c>
      <c r="EP26">
        <v>6.637</v>
      </c>
      <c r="EQ26">
        <v>0.1525</v>
      </c>
      <c r="ER26">
        <v>5.25094258564196</v>
      </c>
      <c r="ES26">
        <v>0.0095515401478521</v>
      </c>
      <c r="ET26">
        <v>-4.08282145803731e-06</v>
      </c>
      <c r="EU26">
        <v>9.61633180237613e-10</v>
      </c>
      <c r="EV26">
        <v>-0.0159267325573649</v>
      </c>
      <c r="EW26">
        <v>0.00964955815971448</v>
      </c>
      <c r="EX26">
        <v>0.000351754833574242</v>
      </c>
      <c r="EY26">
        <v>-6.74969522547015e-06</v>
      </c>
      <c r="EZ26">
        <v>-1</v>
      </c>
      <c r="FA26">
        <v>-1</v>
      </c>
      <c r="FB26">
        <v>-1</v>
      </c>
      <c r="FC26">
        <v>-1</v>
      </c>
      <c r="FD26">
        <v>7.8</v>
      </c>
      <c r="FE26">
        <v>7.9</v>
      </c>
      <c r="FF26">
        <v>2</v>
      </c>
      <c r="FG26">
        <v>794.249</v>
      </c>
      <c r="FH26">
        <v>738.16</v>
      </c>
      <c r="FI26">
        <v>20</v>
      </c>
      <c r="FJ26">
        <v>27.039</v>
      </c>
      <c r="FK26">
        <v>29.9999</v>
      </c>
      <c r="FL26">
        <v>27.151</v>
      </c>
      <c r="FM26">
        <v>27.1245</v>
      </c>
      <c r="FN26">
        <v>6.53737</v>
      </c>
      <c r="FO26">
        <v>28.0202</v>
      </c>
      <c r="FP26">
        <v>13.9161</v>
      </c>
      <c r="FQ26">
        <v>20</v>
      </c>
      <c r="FR26">
        <v>33.66</v>
      </c>
      <c r="FS26">
        <v>13.1149</v>
      </c>
      <c r="FT26">
        <v>99.9878</v>
      </c>
      <c r="FU26">
        <v>100.349</v>
      </c>
    </row>
    <row r="27" spans="1:177">
      <c r="A27">
        <v>11</v>
      </c>
      <c r="B27">
        <v>1621533112.5</v>
      </c>
      <c r="C27">
        <v>20</v>
      </c>
      <c r="D27" t="s">
        <v>318</v>
      </c>
      <c r="E27" t="s">
        <v>319</v>
      </c>
      <c r="G27">
        <v>1621533112.5</v>
      </c>
      <c r="H27">
        <f>CD27*AF27*(BZ27-CA27)/(100*BS27*(1000-AF27*BZ27))</f>
        <v>0</v>
      </c>
      <c r="I27">
        <f>CD27*AF27*(BY27-BX27*(1000-AF27*CA27)/(1000-AF27*BZ27))/(100*BS27)</f>
        <v>0</v>
      </c>
      <c r="J27">
        <f>BX27 - IF(AF27&gt;1, I27*BS27*100.0/(AH27*CL27), 0)</f>
        <v>0</v>
      </c>
      <c r="K27">
        <f>((Q27-H27/2)*J27-I27)/(Q27+H27/2)</f>
        <v>0</v>
      </c>
      <c r="L27">
        <f>K27*(CE27+CF27)/1000.0</f>
        <v>0</v>
      </c>
      <c r="M27">
        <f>(BX27 - IF(AF27&gt;1, I27*BS27*100.0/(AH27*CL27), 0))*(CE27+CF27)/1000.0</f>
        <v>0</v>
      </c>
      <c r="N27">
        <f>2.0/((1/P27-1/O27)+SIGN(P27)*SQRT((1/P27-1/O27)*(1/P27-1/O27) + 4*BT27/((BT27+1)*(BT27+1))*(2*1/P27*1/O27-1/O27*1/O27)))</f>
        <v>0</v>
      </c>
      <c r="O27">
        <f>IF(LEFT(BU27,1)&lt;&gt;"0",IF(LEFT(BU27,1)="1",3.0,BV27),$D$5+$E$5*(CL27*CE27/($K$5*1000))+$F$5*(CL27*CE27/($K$5*1000))*MAX(MIN(BS27,$J$5),$I$5)*MAX(MIN(BS27,$J$5),$I$5)+$G$5*MAX(MIN(BS27,$J$5),$I$5)*(CL27*CE27/($K$5*1000))+$H$5*(CL27*CE27/($K$5*1000))*(CL27*CE27/($K$5*1000)))</f>
        <v>0</v>
      </c>
      <c r="P27">
        <f>H27*(1000-(1000*0.61365*exp(17.502*T27/(240.97+T27))/(CE27+CF27)+BZ27)/2)/(1000*0.61365*exp(17.502*T27/(240.97+T27))/(CE27+CF27)-BZ27)</f>
        <v>0</v>
      </c>
      <c r="Q27">
        <f>1/((BT27+1)/(N27/1.6)+1/(O27/1.37)) + BT27/((BT27+1)/(N27/1.6) + BT27/(O27/1.37))</f>
        <v>0</v>
      </c>
      <c r="R27">
        <f>(BP27*BR27)</f>
        <v>0</v>
      </c>
      <c r="S27">
        <f>(CG27+(R27+2*0.95*5.67E-8*(((CG27+$B$7)+273)^4-(CG27+273)^4)-44100*H27)/(1.84*29.3*O27+8*0.95*5.67E-8*(CG27+273)^3))</f>
        <v>0</v>
      </c>
      <c r="T27">
        <f>($C$7*CH27+$D$7*CI27+$E$7*S27)</f>
        <v>0</v>
      </c>
      <c r="U27">
        <f>0.61365*exp(17.502*T27/(240.97+T27))</f>
        <v>0</v>
      </c>
      <c r="V27">
        <f>(W27/X27*100)</f>
        <v>0</v>
      </c>
      <c r="W27">
        <f>BZ27*(CE27+CF27)/1000</f>
        <v>0</v>
      </c>
      <c r="X27">
        <f>0.61365*exp(17.502*CG27/(240.97+CG27))</f>
        <v>0</v>
      </c>
      <c r="Y27">
        <f>(U27-BZ27*(CE27+CF27)/1000)</f>
        <v>0</v>
      </c>
      <c r="Z27">
        <f>(-H27*44100)</f>
        <v>0</v>
      </c>
      <c r="AA27">
        <f>2*29.3*O27*0.92*(CG27-T27)</f>
        <v>0</v>
      </c>
      <c r="AB27">
        <f>2*0.95*5.67E-8*(((CG27+$B$7)+273)^4-(T27+273)^4)</f>
        <v>0</v>
      </c>
      <c r="AC27">
        <f>R27+AB27+Z27+AA27</f>
        <v>0</v>
      </c>
      <c r="AD27">
        <v>0</v>
      </c>
      <c r="AE27">
        <v>0</v>
      </c>
      <c r="AF27">
        <f>IF(AD27*$H$13&gt;=AH27,1.0,(AH27/(AH27-AD27*$H$13)))</f>
        <v>0</v>
      </c>
      <c r="AG27">
        <f>(AF27-1)*100</f>
        <v>0</v>
      </c>
      <c r="AH27">
        <f>MAX(0,($B$13+$C$13*CL27)/(1+$D$13*CL27)*CE27/(CG27+273)*$E$13)</f>
        <v>0</v>
      </c>
      <c r="AI27" t="s">
        <v>294</v>
      </c>
      <c r="AJ27">
        <v>0</v>
      </c>
      <c r="AK27">
        <v>0</v>
      </c>
      <c r="AL27">
        <f>AK27-AJ27</f>
        <v>0</v>
      </c>
      <c r="AM27">
        <f>AL27/AK27</f>
        <v>0</v>
      </c>
      <c r="AN27">
        <v>0</v>
      </c>
      <c r="AO27" t="s">
        <v>294</v>
      </c>
      <c r="AP27">
        <v>0</v>
      </c>
      <c r="AQ27">
        <v>0</v>
      </c>
      <c r="AR27">
        <f>1-AP27/AQ27</f>
        <v>0</v>
      </c>
      <c r="AS27">
        <v>0.5</v>
      </c>
      <c r="AT27">
        <f>BP27</f>
        <v>0</v>
      </c>
      <c r="AU27">
        <f>I27</f>
        <v>0</v>
      </c>
      <c r="AV27">
        <f>AR27*AS27*AT27</f>
        <v>0</v>
      </c>
      <c r="AW27">
        <f>BB27/AQ27</f>
        <v>0</v>
      </c>
      <c r="AX27">
        <f>(AU27-AN27)/AT27</f>
        <v>0</v>
      </c>
      <c r="AY27">
        <f>(AK27-AQ27)/AQ27</f>
        <v>0</v>
      </c>
      <c r="AZ27" t="s">
        <v>294</v>
      </c>
      <c r="BA27">
        <v>0</v>
      </c>
      <c r="BB27">
        <f>AQ27-BA27</f>
        <v>0</v>
      </c>
      <c r="BC27">
        <f>(AQ27-AP27)/(AQ27-BA27)</f>
        <v>0</v>
      </c>
      <c r="BD27">
        <f>(AK27-AQ27)/(AK27-BA27)</f>
        <v>0</v>
      </c>
      <c r="BE27">
        <f>(AQ27-AP27)/(AQ27-AJ27)</f>
        <v>0</v>
      </c>
      <c r="BF27">
        <f>(AK27-AQ27)/(AK27-AJ27)</f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f>$B$11*CM27+$C$11*CN27+$F$11*CO27*(1-CR27)</f>
        <v>0</v>
      </c>
      <c r="BP27">
        <f>BO27*BQ27</f>
        <v>0</v>
      </c>
      <c r="BQ27">
        <f>($B$11*$D$9+$C$11*$D$9+$F$11*((DB27+CT27)/MAX(DB27+CT27+DC27, 0.1)*$I$9+DC27/MAX(DB27+CT27+DC27, 0.1)*$J$9))/($B$11+$C$11+$F$11)</f>
        <v>0</v>
      </c>
      <c r="BR27">
        <f>($B$11*$K$9+$C$11*$K$9+$F$11*((DB27+CT27)/MAX(DB27+CT27+DC27, 0.1)*$P$9+DC27/MAX(DB27+CT27+DC27, 0.1)*$Q$9))/($B$11+$C$11+$F$11)</f>
        <v>0</v>
      </c>
      <c r="BS27">
        <v>6</v>
      </c>
      <c r="BT27">
        <v>0.5</v>
      </c>
      <c r="BU27" t="s">
        <v>295</v>
      </c>
      <c r="BV27">
        <v>2</v>
      </c>
      <c r="BW27">
        <v>1621533112.5</v>
      </c>
      <c r="BX27">
        <v>132.534</v>
      </c>
      <c r="BY27">
        <v>64.3142</v>
      </c>
      <c r="BZ27">
        <v>13.0436</v>
      </c>
      <c r="CA27">
        <v>13.0282</v>
      </c>
      <c r="CB27">
        <v>126.142</v>
      </c>
      <c r="CC27">
        <v>12.8912</v>
      </c>
      <c r="CD27">
        <v>700.365</v>
      </c>
      <c r="CE27">
        <v>100.935</v>
      </c>
      <c r="CF27">
        <v>0.100308</v>
      </c>
      <c r="CG27">
        <v>23.0294</v>
      </c>
      <c r="CH27">
        <v>22.9976</v>
      </c>
      <c r="CI27">
        <v>999.9</v>
      </c>
      <c r="CJ27">
        <v>0</v>
      </c>
      <c r="CK27">
        <v>0</v>
      </c>
      <c r="CL27">
        <v>10010</v>
      </c>
      <c r="CM27">
        <v>0</v>
      </c>
      <c r="CN27">
        <v>3.3811</v>
      </c>
      <c r="CO27">
        <v>599.996</v>
      </c>
      <c r="CP27">
        <v>0.933003</v>
      </c>
      <c r="CQ27">
        <v>0.0669971</v>
      </c>
      <c r="CR27">
        <v>0</v>
      </c>
      <c r="CS27">
        <v>3.5555</v>
      </c>
      <c r="CT27">
        <v>4.99951</v>
      </c>
      <c r="CU27">
        <v>88.8151</v>
      </c>
      <c r="CV27">
        <v>4814.07</v>
      </c>
      <c r="CW27">
        <v>37.937</v>
      </c>
      <c r="CX27">
        <v>41.562</v>
      </c>
      <c r="CY27">
        <v>40.312</v>
      </c>
      <c r="CZ27">
        <v>41.187</v>
      </c>
      <c r="DA27">
        <v>40.187</v>
      </c>
      <c r="DB27">
        <v>555.13</v>
      </c>
      <c r="DC27">
        <v>39.86</v>
      </c>
      <c r="DD27">
        <v>0</v>
      </c>
      <c r="DE27">
        <v>1621533116.1</v>
      </c>
      <c r="DF27">
        <v>0</v>
      </c>
      <c r="DG27">
        <v>3.4388</v>
      </c>
      <c r="DH27">
        <v>0.137613680399387</v>
      </c>
      <c r="DI27">
        <v>0.65706324567881</v>
      </c>
      <c r="DJ27">
        <v>89.0139269230769</v>
      </c>
      <c r="DK27">
        <v>15</v>
      </c>
      <c r="DL27">
        <v>1621532642.5</v>
      </c>
      <c r="DM27" t="s">
        <v>296</v>
      </c>
      <c r="DN27">
        <v>1621532642.5</v>
      </c>
      <c r="DO27">
        <v>1621532639</v>
      </c>
      <c r="DP27">
        <v>3</v>
      </c>
      <c r="DQ27">
        <v>-0.072</v>
      </c>
      <c r="DR27">
        <v>-0.003</v>
      </c>
      <c r="DS27">
        <v>8.557</v>
      </c>
      <c r="DT27">
        <v>0.153</v>
      </c>
      <c r="DU27">
        <v>420</v>
      </c>
      <c r="DV27">
        <v>13</v>
      </c>
      <c r="DW27">
        <v>1.61</v>
      </c>
      <c r="DX27">
        <v>0.39</v>
      </c>
      <c r="DY27">
        <v>81.638697278</v>
      </c>
      <c r="DZ27">
        <v>427.761075778311</v>
      </c>
      <c r="EA27">
        <v>61.8554724398923</v>
      </c>
      <c r="EB27">
        <v>0</v>
      </c>
      <c r="EC27">
        <v>3.40304</v>
      </c>
      <c r="ED27">
        <v>0.369618193652651</v>
      </c>
      <c r="EE27">
        <v>0.153129993702829</v>
      </c>
      <c r="EF27">
        <v>1</v>
      </c>
      <c r="EG27">
        <v>0.001681638225</v>
      </c>
      <c r="EH27">
        <v>-0.173062719275797</v>
      </c>
      <c r="EI27">
        <v>0.0211799632463345</v>
      </c>
      <c r="EJ27">
        <v>0</v>
      </c>
      <c r="EK27">
        <v>1</v>
      </c>
      <c r="EL27">
        <v>3</v>
      </c>
      <c r="EM27" t="s">
        <v>307</v>
      </c>
      <c r="EN27">
        <v>100</v>
      </c>
      <c r="EO27">
        <v>100</v>
      </c>
      <c r="EP27">
        <v>6.392</v>
      </c>
      <c r="EQ27">
        <v>0.1524</v>
      </c>
      <c r="ER27">
        <v>5.25094258564196</v>
      </c>
      <c r="ES27">
        <v>0.0095515401478521</v>
      </c>
      <c r="ET27">
        <v>-4.08282145803731e-06</v>
      </c>
      <c r="EU27">
        <v>9.61633180237613e-10</v>
      </c>
      <c r="EV27">
        <v>-0.0159267325573649</v>
      </c>
      <c r="EW27">
        <v>0.00964955815971448</v>
      </c>
      <c r="EX27">
        <v>0.000351754833574242</v>
      </c>
      <c r="EY27">
        <v>-6.74969522547015e-06</v>
      </c>
      <c r="EZ27">
        <v>-1</v>
      </c>
      <c r="FA27">
        <v>-1</v>
      </c>
      <c r="FB27">
        <v>-1</v>
      </c>
      <c r="FC27">
        <v>-1</v>
      </c>
      <c r="FD27">
        <v>7.8</v>
      </c>
      <c r="FE27">
        <v>7.9</v>
      </c>
      <c r="FF27">
        <v>2</v>
      </c>
      <c r="FG27">
        <v>794.396</v>
      </c>
      <c r="FH27">
        <v>737.404</v>
      </c>
      <c r="FI27">
        <v>20.0001</v>
      </c>
      <c r="FJ27">
        <v>27.0367</v>
      </c>
      <c r="FK27">
        <v>29.9999</v>
      </c>
      <c r="FL27">
        <v>27.1487</v>
      </c>
      <c r="FM27">
        <v>27.1245</v>
      </c>
      <c r="FN27">
        <v>6.141</v>
      </c>
      <c r="FO27">
        <v>28.0202</v>
      </c>
      <c r="FP27">
        <v>13.9161</v>
      </c>
      <c r="FQ27">
        <v>20</v>
      </c>
      <c r="FR27">
        <v>37.01</v>
      </c>
      <c r="FS27">
        <v>13.1149</v>
      </c>
      <c r="FT27">
        <v>99.9835</v>
      </c>
      <c r="FU27">
        <v>100.349</v>
      </c>
    </row>
    <row r="28" spans="1:177">
      <c r="A28">
        <v>12</v>
      </c>
      <c r="B28">
        <v>1621533114.5</v>
      </c>
      <c r="C28">
        <v>22</v>
      </c>
      <c r="D28" t="s">
        <v>320</v>
      </c>
      <c r="E28" t="s">
        <v>321</v>
      </c>
      <c r="G28">
        <v>1621533114.5</v>
      </c>
      <c r="H28">
        <f>CD28*AF28*(BZ28-CA28)/(100*BS28*(1000-AF28*BZ28))</f>
        <v>0</v>
      </c>
      <c r="I28">
        <f>CD28*AF28*(BY28-BX28*(1000-AF28*CA28)/(1000-AF28*BZ28))/(100*BS28)</f>
        <v>0</v>
      </c>
      <c r="J28">
        <f>BX28 - IF(AF28&gt;1, I28*BS28*100.0/(AH28*CL28), 0)</f>
        <v>0</v>
      </c>
      <c r="K28">
        <f>((Q28-H28/2)*J28-I28)/(Q28+H28/2)</f>
        <v>0</v>
      </c>
      <c r="L28">
        <f>K28*(CE28+CF28)/1000.0</f>
        <v>0</v>
      </c>
      <c r="M28">
        <f>(BX28 - IF(AF28&gt;1, I28*BS28*100.0/(AH28*CL28), 0))*(CE28+CF28)/1000.0</f>
        <v>0</v>
      </c>
      <c r="N28">
        <f>2.0/((1/P28-1/O28)+SIGN(P28)*SQRT((1/P28-1/O28)*(1/P28-1/O28) + 4*BT28/((BT28+1)*(BT28+1))*(2*1/P28*1/O28-1/O28*1/O28)))</f>
        <v>0</v>
      </c>
      <c r="O28">
        <f>IF(LEFT(BU28,1)&lt;&gt;"0",IF(LEFT(BU28,1)="1",3.0,BV28),$D$5+$E$5*(CL28*CE28/($K$5*1000))+$F$5*(CL28*CE28/($K$5*1000))*MAX(MIN(BS28,$J$5),$I$5)*MAX(MIN(BS28,$J$5),$I$5)+$G$5*MAX(MIN(BS28,$J$5),$I$5)*(CL28*CE28/($K$5*1000))+$H$5*(CL28*CE28/($K$5*1000))*(CL28*CE28/($K$5*1000)))</f>
        <v>0</v>
      </c>
      <c r="P28">
        <f>H28*(1000-(1000*0.61365*exp(17.502*T28/(240.97+T28))/(CE28+CF28)+BZ28)/2)/(1000*0.61365*exp(17.502*T28/(240.97+T28))/(CE28+CF28)-BZ28)</f>
        <v>0</v>
      </c>
      <c r="Q28">
        <f>1/((BT28+1)/(N28/1.6)+1/(O28/1.37)) + BT28/((BT28+1)/(N28/1.6) + BT28/(O28/1.37))</f>
        <v>0</v>
      </c>
      <c r="R28">
        <f>(BP28*BR28)</f>
        <v>0</v>
      </c>
      <c r="S28">
        <f>(CG28+(R28+2*0.95*5.67E-8*(((CG28+$B$7)+273)^4-(CG28+273)^4)-44100*H28)/(1.84*29.3*O28+8*0.95*5.67E-8*(CG28+273)^3))</f>
        <v>0</v>
      </c>
      <c r="T28">
        <f>($C$7*CH28+$D$7*CI28+$E$7*S28)</f>
        <v>0</v>
      </c>
      <c r="U28">
        <f>0.61365*exp(17.502*T28/(240.97+T28))</f>
        <v>0</v>
      </c>
      <c r="V28">
        <f>(W28/X28*100)</f>
        <v>0</v>
      </c>
      <c r="W28">
        <f>BZ28*(CE28+CF28)/1000</f>
        <v>0</v>
      </c>
      <c r="X28">
        <f>0.61365*exp(17.502*CG28/(240.97+CG28))</f>
        <v>0</v>
      </c>
      <c r="Y28">
        <f>(U28-BZ28*(CE28+CF28)/1000)</f>
        <v>0</v>
      </c>
      <c r="Z28">
        <f>(-H28*44100)</f>
        <v>0</v>
      </c>
      <c r="AA28">
        <f>2*29.3*O28*0.92*(CG28-T28)</f>
        <v>0</v>
      </c>
      <c r="AB28">
        <f>2*0.95*5.67E-8*(((CG28+$B$7)+273)^4-(T28+273)^4)</f>
        <v>0</v>
      </c>
      <c r="AC28">
        <f>R28+AB28+Z28+AA28</f>
        <v>0</v>
      </c>
      <c r="AD28">
        <v>0</v>
      </c>
      <c r="AE28">
        <v>0</v>
      </c>
      <c r="AF28">
        <f>IF(AD28*$H$13&gt;=AH28,1.0,(AH28/(AH28-AD28*$H$13)))</f>
        <v>0</v>
      </c>
      <c r="AG28">
        <f>(AF28-1)*100</f>
        <v>0</v>
      </c>
      <c r="AH28">
        <f>MAX(0,($B$13+$C$13*CL28)/(1+$D$13*CL28)*CE28/(CG28+273)*$E$13)</f>
        <v>0</v>
      </c>
      <c r="AI28" t="s">
        <v>294</v>
      </c>
      <c r="AJ28">
        <v>0</v>
      </c>
      <c r="AK28">
        <v>0</v>
      </c>
      <c r="AL28">
        <f>AK28-AJ28</f>
        <v>0</v>
      </c>
      <c r="AM28">
        <f>AL28/AK28</f>
        <v>0</v>
      </c>
      <c r="AN28">
        <v>0</v>
      </c>
      <c r="AO28" t="s">
        <v>294</v>
      </c>
      <c r="AP28">
        <v>0</v>
      </c>
      <c r="AQ28">
        <v>0</v>
      </c>
      <c r="AR28">
        <f>1-AP28/AQ28</f>
        <v>0</v>
      </c>
      <c r="AS28">
        <v>0.5</v>
      </c>
      <c r="AT28">
        <f>BP28</f>
        <v>0</v>
      </c>
      <c r="AU28">
        <f>I28</f>
        <v>0</v>
      </c>
      <c r="AV28">
        <f>AR28*AS28*AT28</f>
        <v>0</v>
      </c>
      <c r="AW28">
        <f>BB28/AQ28</f>
        <v>0</v>
      </c>
      <c r="AX28">
        <f>(AU28-AN28)/AT28</f>
        <v>0</v>
      </c>
      <c r="AY28">
        <f>(AK28-AQ28)/AQ28</f>
        <v>0</v>
      </c>
      <c r="AZ28" t="s">
        <v>294</v>
      </c>
      <c r="BA28">
        <v>0</v>
      </c>
      <c r="BB28">
        <f>AQ28-BA28</f>
        <v>0</v>
      </c>
      <c r="BC28">
        <f>(AQ28-AP28)/(AQ28-BA28)</f>
        <v>0</v>
      </c>
      <c r="BD28">
        <f>(AK28-AQ28)/(AK28-BA28)</f>
        <v>0</v>
      </c>
      <c r="BE28">
        <f>(AQ28-AP28)/(AQ28-AJ28)</f>
        <v>0</v>
      </c>
      <c r="BF28">
        <f>(AK28-AQ28)/(AK28-AJ28)</f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f>$B$11*CM28+$C$11*CN28+$F$11*CO28*(1-CR28)</f>
        <v>0</v>
      </c>
      <c r="BP28">
        <f>BO28*BQ28</f>
        <v>0</v>
      </c>
      <c r="BQ28">
        <f>($B$11*$D$9+$C$11*$D$9+$F$11*((DB28+CT28)/MAX(DB28+CT28+DC28, 0.1)*$I$9+DC28/MAX(DB28+CT28+DC28, 0.1)*$J$9))/($B$11+$C$11+$F$11)</f>
        <v>0</v>
      </c>
      <c r="BR28">
        <f>($B$11*$K$9+$C$11*$K$9+$F$11*((DB28+CT28)/MAX(DB28+CT28+DC28, 0.1)*$P$9+DC28/MAX(DB28+CT28+DC28, 0.1)*$Q$9))/($B$11+$C$11+$F$11)</f>
        <v>0</v>
      </c>
      <c r="BS28">
        <v>6</v>
      </c>
      <c r="BT28">
        <v>0.5</v>
      </c>
      <c r="BU28" t="s">
        <v>295</v>
      </c>
      <c r="BV28">
        <v>2</v>
      </c>
      <c r="BW28">
        <v>1621533114.5</v>
      </c>
      <c r="BX28">
        <v>110.032</v>
      </c>
      <c r="BY28">
        <v>57.358</v>
      </c>
      <c r="BZ28">
        <v>13.0405</v>
      </c>
      <c r="CA28">
        <v>13.0215</v>
      </c>
      <c r="CB28">
        <v>103.832</v>
      </c>
      <c r="CC28">
        <v>12.8881</v>
      </c>
      <c r="CD28">
        <v>699.959</v>
      </c>
      <c r="CE28">
        <v>100.937</v>
      </c>
      <c r="CF28">
        <v>0.100847</v>
      </c>
      <c r="CG28">
        <v>23.0321</v>
      </c>
      <c r="CH28">
        <v>22.9936</v>
      </c>
      <c r="CI28">
        <v>999.9</v>
      </c>
      <c r="CJ28">
        <v>0</v>
      </c>
      <c r="CK28">
        <v>0</v>
      </c>
      <c r="CL28">
        <v>9970</v>
      </c>
      <c r="CM28">
        <v>0</v>
      </c>
      <c r="CN28">
        <v>3.3811</v>
      </c>
      <c r="CO28">
        <v>599.985</v>
      </c>
      <c r="CP28">
        <v>0.933003</v>
      </c>
      <c r="CQ28">
        <v>0.0669971</v>
      </c>
      <c r="CR28">
        <v>0</v>
      </c>
      <c r="CS28">
        <v>3.3241</v>
      </c>
      <c r="CT28">
        <v>4.99951</v>
      </c>
      <c r="CU28">
        <v>89.2687</v>
      </c>
      <c r="CV28">
        <v>4813.98</v>
      </c>
      <c r="CW28">
        <v>37.937</v>
      </c>
      <c r="CX28">
        <v>41.562</v>
      </c>
      <c r="CY28">
        <v>40.312</v>
      </c>
      <c r="CZ28">
        <v>41.187</v>
      </c>
      <c r="DA28">
        <v>40.25</v>
      </c>
      <c r="DB28">
        <v>555.12</v>
      </c>
      <c r="DC28">
        <v>39.86</v>
      </c>
      <c r="DD28">
        <v>0</v>
      </c>
      <c r="DE28">
        <v>1621533118.5</v>
      </c>
      <c r="DF28">
        <v>0</v>
      </c>
      <c r="DG28">
        <v>3.43016153846154</v>
      </c>
      <c r="DH28">
        <v>0.0422222218955823</v>
      </c>
      <c r="DI28">
        <v>0.285107683624404</v>
      </c>
      <c r="DJ28">
        <v>89.0663384615385</v>
      </c>
      <c r="DK28">
        <v>15</v>
      </c>
      <c r="DL28">
        <v>1621532642.5</v>
      </c>
      <c r="DM28" t="s">
        <v>296</v>
      </c>
      <c r="DN28">
        <v>1621532642.5</v>
      </c>
      <c r="DO28">
        <v>1621532639</v>
      </c>
      <c r="DP28">
        <v>3</v>
      </c>
      <c r="DQ28">
        <v>-0.072</v>
      </c>
      <c r="DR28">
        <v>-0.003</v>
      </c>
      <c r="DS28">
        <v>8.557</v>
      </c>
      <c r="DT28">
        <v>0.153</v>
      </c>
      <c r="DU28">
        <v>420</v>
      </c>
      <c r="DV28">
        <v>13</v>
      </c>
      <c r="DW28">
        <v>1.61</v>
      </c>
      <c r="DX28">
        <v>0.39</v>
      </c>
      <c r="DY28">
        <v>88.2685584</v>
      </c>
      <c r="DZ28">
        <v>240.677395618762</v>
      </c>
      <c r="EA28">
        <v>56.0483311385677</v>
      </c>
      <c r="EB28">
        <v>0</v>
      </c>
      <c r="EC28">
        <v>3.41555151515152</v>
      </c>
      <c r="ED28">
        <v>0.384708675387582</v>
      </c>
      <c r="EE28">
        <v>0.148541440236054</v>
      </c>
      <c r="EF28">
        <v>1</v>
      </c>
      <c r="EG28">
        <v>0.001259185725</v>
      </c>
      <c r="EH28">
        <v>-0.10988510950469</v>
      </c>
      <c r="EI28">
        <v>0.0207646986451542</v>
      </c>
      <c r="EJ28">
        <v>0</v>
      </c>
      <c r="EK28">
        <v>1</v>
      </c>
      <c r="EL28">
        <v>3</v>
      </c>
      <c r="EM28" t="s">
        <v>307</v>
      </c>
      <c r="EN28">
        <v>100</v>
      </c>
      <c r="EO28">
        <v>100</v>
      </c>
      <c r="EP28">
        <v>6.2</v>
      </c>
      <c r="EQ28">
        <v>0.1524</v>
      </c>
      <c r="ER28">
        <v>5.25094258564196</v>
      </c>
      <c r="ES28">
        <v>0.0095515401478521</v>
      </c>
      <c r="ET28">
        <v>-4.08282145803731e-06</v>
      </c>
      <c r="EU28">
        <v>9.61633180237613e-10</v>
      </c>
      <c r="EV28">
        <v>-0.0159267325573649</v>
      </c>
      <c r="EW28">
        <v>0.00964955815971448</v>
      </c>
      <c r="EX28">
        <v>0.000351754833574242</v>
      </c>
      <c r="EY28">
        <v>-6.74969522547015e-06</v>
      </c>
      <c r="EZ28">
        <v>-1</v>
      </c>
      <c r="FA28">
        <v>-1</v>
      </c>
      <c r="FB28">
        <v>-1</v>
      </c>
      <c r="FC28">
        <v>-1</v>
      </c>
      <c r="FD28">
        <v>7.9</v>
      </c>
      <c r="FE28">
        <v>7.9</v>
      </c>
      <c r="FF28">
        <v>2</v>
      </c>
      <c r="FG28">
        <v>794.217</v>
      </c>
      <c r="FH28">
        <v>737.94</v>
      </c>
      <c r="FI28">
        <v>20.0001</v>
      </c>
      <c r="FJ28">
        <v>27.0367</v>
      </c>
      <c r="FK28">
        <v>29.9999</v>
      </c>
      <c r="FL28">
        <v>27.1487</v>
      </c>
      <c r="FM28">
        <v>27.1222</v>
      </c>
      <c r="FN28">
        <v>5.90675</v>
      </c>
      <c r="FO28">
        <v>28.0202</v>
      </c>
      <c r="FP28">
        <v>13.9161</v>
      </c>
      <c r="FQ28">
        <v>20</v>
      </c>
      <c r="FR28">
        <v>40.41</v>
      </c>
      <c r="FS28">
        <v>13.1149</v>
      </c>
      <c r="FT28">
        <v>99.9855</v>
      </c>
      <c r="FU28">
        <v>100.35</v>
      </c>
    </row>
    <row r="29" spans="1:177">
      <c r="A29">
        <v>13</v>
      </c>
      <c r="B29">
        <v>1621533116.5</v>
      </c>
      <c r="C29">
        <v>24</v>
      </c>
      <c r="D29" t="s">
        <v>322</v>
      </c>
      <c r="E29" t="s">
        <v>323</v>
      </c>
      <c r="G29">
        <v>1621533116.5</v>
      </c>
      <c r="H29">
        <f>CD29*AF29*(BZ29-CA29)/(100*BS29*(1000-AF29*BZ29))</f>
        <v>0</v>
      </c>
      <c r="I29">
        <f>CD29*AF29*(BY29-BX29*(1000-AF29*CA29)/(1000-AF29*BZ29))/(100*BS29)</f>
        <v>0</v>
      </c>
      <c r="J29">
        <f>BX29 - IF(AF29&gt;1, I29*BS29*100.0/(AH29*CL29), 0)</f>
        <v>0</v>
      </c>
      <c r="K29">
        <f>((Q29-H29/2)*J29-I29)/(Q29+H29/2)</f>
        <v>0</v>
      </c>
      <c r="L29">
        <f>K29*(CE29+CF29)/1000.0</f>
        <v>0</v>
      </c>
      <c r="M29">
        <f>(BX29 - IF(AF29&gt;1, I29*BS29*100.0/(AH29*CL29), 0))*(CE29+CF29)/1000.0</f>
        <v>0</v>
      </c>
      <c r="N29">
        <f>2.0/((1/P29-1/O29)+SIGN(P29)*SQRT((1/P29-1/O29)*(1/P29-1/O29) + 4*BT29/((BT29+1)*(BT29+1))*(2*1/P29*1/O29-1/O29*1/O29)))</f>
        <v>0</v>
      </c>
      <c r="O29">
        <f>IF(LEFT(BU29,1)&lt;&gt;"0",IF(LEFT(BU29,1)="1",3.0,BV29),$D$5+$E$5*(CL29*CE29/($K$5*1000))+$F$5*(CL29*CE29/($K$5*1000))*MAX(MIN(BS29,$J$5),$I$5)*MAX(MIN(BS29,$J$5),$I$5)+$G$5*MAX(MIN(BS29,$J$5),$I$5)*(CL29*CE29/($K$5*1000))+$H$5*(CL29*CE29/($K$5*1000))*(CL29*CE29/($K$5*1000)))</f>
        <v>0</v>
      </c>
      <c r="P29">
        <f>H29*(1000-(1000*0.61365*exp(17.502*T29/(240.97+T29))/(CE29+CF29)+BZ29)/2)/(1000*0.61365*exp(17.502*T29/(240.97+T29))/(CE29+CF29)-BZ29)</f>
        <v>0</v>
      </c>
      <c r="Q29">
        <f>1/((BT29+1)/(N29/1.6)+1/(O29/1.37)) + BT29/((BT29+1)/(N29/1.6) + BT29/(O29/1.37))</f>
        <v>0</v>
      </c>
      <c r="R29">
        <f>(BP29*BR29)</f>
        <v>0</v>
      </c>
      <c r="S29">
        <f>(CG29+(R29+2*0.95*5.67E-8*(((CG29+$B$7)+273)^4-(CG29+273)^4)-44100*H29)/(1.84*29.3*O29+8*0.95*5.67E-8*(CG29+273)^3))</f>
        <v>0</v>
      </c>
      <c r="T29">
        <f>($C$7*CH29+$D$7*CI29+$E$7*S29)</f>
        <v>0</v>
      </c>
      <c r="U29">
        <f>0.61365*exp(17.502*T29/(240.97+T29))</f>
        <v>0</v>
      </c>
      <c r="V29">
        <f>(W29/X29*100)</f>
        <v>0</v>
      </c>
      <c r="W29">
        <f>BZ29*(CE29+CF29)/1000</f>
        <v>0</v>
      </c>
      <c r="X29">
        <f>0.61365*exp(17.502*CG29/(240.97+CG29))</f>
        <v>0</v>
      </c>
      <c r="Y29">
        <f>(U29-BZ29*(CE29+CF29)/1000)</f>
        <v>0</v>
      </c>
      <c r="Z29">
        <f>(-H29*44100)</f>
        <v>0</v>
      </c>
      <c r="AA29">
        <f>2*29.3*O29*0.92*(CG29-T29)</f>
        <v>0</v>
      </c>
      <c r="AB29">
        <f>2*0.95*5.67E-8*(((CG29+$B$7)+273)^4-(T29+273)^4)</f>
        <v>0</v>
      </c>
      <c r="AC29">
        <f>R29+AB29+Z29+AA29</f>
        <v>0</v>
      </c>
      <c r="AD29">
        <v>0</v>
      </c>
      <c r="AE29">
        <v>0</v>
      </c>
      <c r="AF29">
        <f>IF(AD29*$H$13&gt;=AH29,1.0,(AH29/(AH29-AD29*$H$13)))</f>
        <v>0</v>
      </c>
      <c r="AG29">
        <f>(AF29-1)*100</f>
        <v>0</v>
      </c>
      <c r="AH29">
        <f>MAX(0,($B$13+$C$13*CL29)/(1+$D$13*CL29)*CE29/(CG29+273)*$E$13)</f>
        <v>0</v>
      </c>
      <c r="AI29" t="s">
        <v>294</v>
      </c>
      <c r="AJ29">
        <v>0</v>
      </c>
      <c r="AK29">
        <v>0</v>
      </c>
      <c r="AL29">
        <f>AK29-AJ29</f>
        <v>0</v>
      </c>
      <c r="AM29">
        <f>AL29/AK29</f>
        <v>0</v>
      </c>
      <c r="AN29">
        <v>0</v>
      </c>
      <c r="AO29" t="s">
        <v>294</v>
      </c>
      <c r="AP29">
        <v>0</v>
      </c>
      <c r="AQ29">
        <v>0</v>
      </c>
      <c r="AR29">
        <f>1-AP29/AQ29</f>
        <v>0</v>
      </c>
      <c r="AS29">
        <v>0.5</v>
      </c>
      <c r="AT29">
        <f>BP29</f>
        <v>0</v>
      </c>
      <c r="AU29">
        <f>I29</f>
        <v>0</v>
      </c>
      <c r="AV29">
        <f>AR29*AS29*AT29</f>
        <v>0</v>
      </c>
      <c r="AW29">
        <f>BB29/AQ29</f>
        <v>0</v>
      </c>
      <c r="AX29">
        <f>(AU29-AN29)/AT29</f>
        <v>0</v>
      </c>
      <c r="AY29">
        <f>(AK29-AQ29)/AQ29</f>
        <v>0</v>
      </c>
      <c r="AZ29" t="s">
        <v>294</v>
      </c>
      <c r="BA29">
        <v>0</v>
      </c>
      <c r="BB29">
        <f>AQ29-BA29</f>
        <v>0</v>
      </c>
      <c r="BC29">
        <f>(AQ29-AP29)/(AQ29-BA29)</f>
        <v>0</v>
      </c>
      <c r="BD29">
        <f>(AK29-AQ29)/(AK29-BA29)</f>
        <v>0</v>
      </c>
      <c r="BE29">
        <f>(AQ29-AP29)/(AQ29-AJ29)</f>
        <v>0</v>
      </c>
      <c r="BF29">
        <f>(AK29-AQ29)/(AK29-AJ29)</f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f>$B$11*CM29+$C$11*CN29+$F$11*CO29*(1-CR29)</f>
        <v>0</v>
      </c>
      <c r="BP29">
        <f>BO29*BQ29</f>
        <v>0</v>
      </c>
      <c r="BQ29">
        <f>($B$11*$D$9+$C$11*$D$9+$F$11*((DB29+CT29)/MAX(DB29+CT29+DC29, 0.1)*$I$9+DC29/MAX(DB29+CT29+DC29, 0.1)*$J$9))/($B$11+$C$11+$F$11)</f>
        <v>0</v>
      </c>
      <c r="BR29">
        <f>($B$11*$K$9+$C$11*$K$9+$F$11*((DB29+CT29)/MAX(DB29+CT29+DC29, 0.1)*$P$9+DC29/MAX(DB29+CT29+DC29, 0.1)*$Q$9))/($B$11+$C$11+$F$11)</f>
        <v>0</v>
      </c>
      <c r="BS29">
        <v>6</v>
      </c>
      <c r="BT29">
        <v>0.5</v>
      </c>
      <c r="BU29" t="s">
        <v>295</v>
      </c>
      <c r="BV29">
        <v>2</v>
      </c>
      <c r="BW29">
        <v>1621533116.5</v>
      </c>
      <c r="BX29">
        <v>92.561</v>
      </c>
      <c r="BY29">
        <v>52.8488</v>
      </c>
      <c r="BZ29">
        <v>13.032</v>
      </c>
      <c r="CA29">
        <v>13.0161</v>
      </c>
      <c r="CB29">
        <v>86.5136</v>
      </c>
      <c r="CC29">
        <v>12.8797</v>
      </c>
      <c r="CD29">
        <v>699.979</v>
      </c>
      <c r="CE29">
        <v>100.938</v>
      </c>
      <c r="CF29">
        <v>0.100412</v>
      </c>
      <c r="CG29">
        <v>23.0294</v>
      </c>
      <c r="CH29">
        <v>23.0148</v>
      </c>
      <c r="CI29">
        <v>999.9</v>
      </c>
      <c r="CJ29">
        <v>0</v>
      </c>
      <c r="CK29">
        <v>0</v>
      </c>
      <c r="CL29">
        <v>10010</v>
      </c>
      <c r="CM29">
        <v>0</v>
      </c>
      <c r="CN29">
        <v>3.3811</v>
      </c>
      <c r="CO29">
        <v>600.306</v>
      </c>
      <c r="CP29">
        <v>0.933003</v>
      </c>
      <c r="CQ29">
        <v>0.0669971</v>
      </c>
      <c r="CR29">
        <v>0</v>
      </c>
      <c r="CS29">
        <v>3.5074</v>
      </c>
      <c r="CT29">
        <v>4.99951</v>
      </c>
      <c r="CU29">
        <v>89.316</v>
      </c>
      <c r="CV29">
        <v>4816.58</v>
      </c>
      <c r="CW29">
        <v>37.937</v>
      </c>
      <c r="CX29">
        <v>41.562</v>
      </c>
      <c r="CY29">
        <v>40.312</v>
      </c>
      <c r="CZ29">
        <v>41.187</v>
      </c>
      <c r="DA29">
        <v>40.187</v>
      </c>
      <c r="DB29">
        <v>555.42</v>
      </c>
      <c r="DC29">
        <v>39.88</v>
      </c>
      <c r="DD29">
        <v>0</v>
      </c>
      <c r="DE29">
        <v>1621533120.3</v>
      </c>
      <c r="DF29">
        <v>0</v>
      </c>
      <c r="DG29">
        <v>3.451644</v>
      </c>
      <c r="DH29">
        <v>0.323653846484742</v>
      </c>
      <c r="DI29">
        <v>0.58143076069113</v>
      </c>
      <c r="DJ29">
        <v>89.100708</v>
      </c>
      <c r="DK29">
        <v>15</v>
      </c>
      <c r="DL29">
        <v>1621532642.5</v>
      </c>
      <c r="DM29" t="s">
        <v>296</v>
      </c>
      <c r="DN29">
        <v>1621532642.5</v>
      </c>
      <c r="DO29">
        <v>1621532639</v>
      </c>
      <c r="DP29">
        <v>3</v>
      </c>
      <c r="DQ29">
        <v>-0.072</v>
      </c>
      <c r="DR29">
        <v>-0.003</v>
      </c>
      <c r="DS29">
        <v>8.557</v>
      </c>
      <c r="DT29">
        <v>0.153</v>
      </c>
      <c r="DU29">
        <v>420</v>
      </c>
      <c r="DV29">
        <v>13</v>
      </c>
      <c r="DW29">
        <v>1.61</v>
      </c>
      <c r="DX29">
        <v>0.39</v>
      </c>
      <c r="DY29">
        <v>93.373200805</v>
      </c>
      <c r="DZ29">
        <v>4.60894664240119</v>
      </c>
      <c r="EA29">
        <v>49.7506146736085</v>
      </c>
      <c r="EB29">
        <v>0</v>
      </c>
      <c r="EC29">
        <v>3.42611818181818</v>
      </c>
      <c r="ED29">
        <v>0.159821620790409</v>
      </c>
      <c r="EE29">
        <v>0.138701566385915</v>
      </c>
      <c r="EF29">
        <v>1</v>
      </c>
      <c r="EG29">
        <v>0.000679283225</v>
      </c>
      <c r="EH29">
        <v>-0.0396742186829268</v>
      </c>
      <c r="EI29">
        <v>0.0202111895773503</v>
      </c>
      <c r="EJ29">
        <v>1</v>
      </c>
      <c r="EK29">
        <v>2</v>
      </c>
      <c r="EL29">
        <v>3</v>
      </c>
      <c r="EM29" t="s">
        <v>297</v>
      </c>
      <c r="EN29">
        <v>100</v>
      </c>
      <c r="EO29">
        <v>100</v>
      </c>
      <c r="EP29">
        <v>6.047</v>
      </c>
      <c r="EQ29">
        <v>0.1523</v>
      </c>
      <c r="ER29">
        <v>5.25094258564196</v>
      </c>
      <c r="ES29">
        <v>0.0095515401478521</v>
      </c>
      <c r="ET29">
        <v>-4.08282145803731e-06</v>
      </c>
      <c r="EU29">
        <v>9.61633180237613e-10</v>
      </c>
      <c r="EV29">
        <v>-0.0159267325573649</v>
      </c>
      <c r="EW29">
        <v>0.00964955815971448</v>
      </c>
      <c r="EX29">
        <v>0.000351754833574242</v>
      </c>
      <c r="EY29">
        <v>-6.74969522547015e-06</v>
      </c>
      <c r="EZ29">
        <v>-1</v>
      </c>
      <c r="FA29">
        <v>-1</v>
      </c>
      <c r="FB29">
        <v>-1</v>
      </c>
      <c r="FC29">
        <v>-1</v>
      </c>
      <c r="FD29">
        <v>7.9</v>
      </c>
      <c r="FE29">
        <v>8</v>
      </c>
      <c r="FF29">
        <v>2</v>
      </c>
      <c r="FG29">
        <v>794.204</v>
      </c>
      <c r="FH29">
        <v>737.94</v>
      </c>
      <c r="FI29">
        <v>20</v>
      </c>
      <c r="FJ29">
        <v>27.0353</v>
      </c>
      <c r="FK29">
        <v>29.9999</v>
      </c>
      <c r="FL29">
        <v>27.1474</v>
      </c>
      <c r="FM29">
        <v>27.1222</v>
      </c>
      <c r="FN29">
        <v>5.77902</v>
      </c>
      <c r="FO29">
        <v>27.746</v>
      </c>
      <c r="FP29">
        <v>13.9161</v>
      </c>
      <c r="FQ29">
        <v>20</v>
      </c>
      <c r="FR29">
        <v>43.79</v>
      </c>
      <c r="FS29">
        <v>13.1149</v>
      </c>
      <c r="FT29">
        <v>99.9839</v>
      </c>
      <c r="FU29">
        <v>100.349</v>
      </c>
    </row>
    <row r="30" spans="1:177">
      <c r="A30">
        <v>14</v>
      </c>
      <c r="B30">
        <v>1621533118.5</v>
      </c>
      <c r="C30">
        <v>26</v>
      </c>
      <c r="D30" t="s">
        <v>324</v>
      </c>
      <c r="E30" t="s">
        <v>325</v>
      </c>
      <c r="G30">
        <v>1621533118.5</v>
      </c>
      <c r="H30">
        <f>CD30*AF30*(BZ30-CA30)/(100*BS30*(1000-AF30*BZ30))</f>
        <v>0</v>
      </c>
      <c r="I30">
        <f>CD30*AF30*(BY30-BX30*(1000-AF30*CA30)/(1000-AF30*BZ30))/(100*BS30)</f>
        <v>0</v>
      </c>
      <c r="J30">
        <f>BX30 - IF(AF30&gt;1, I30*BS30*100.0/(AH30*CL30), 0)</f>
        <v>0</v>
      </c>
      <c r="K30">
        <f>((Q30-H30/2)*J30-I30)/(Q30+H30/2)</f>
        <v>0</v>
      </c>
      <c r="L30">
        <f>K30*(CE30+CF30)/1000.0</f>
        <v>0</v>
      </c>
      <c r="M30">
        <f>(BX30 - IF(AF30&gt;1, I30*BS30*100.0/(AH30*CL30), 0))*(CE30+CF30)/1000.0</f>
        <v>0</v>
      </c>
      <c r="N30">
        <f>2.0/((1/P30-1/O30)+SIGN(P30)*SQRT((1/P30-1/O30)*(1/P30-1/O30) + 4*BT30/((BT30+1)*(BT30+1))*(2*1/P30*1/O30-1/O30*1/O30)))</f>
        <v>0</v>
      </c>
      <c r="O30">
        <f>IF(LEFT(BU30,1)&lt;&gt;"0",IF(LEFT(BU30,1)="1",3.0,BV30),$D$5+$E$5*(CL30*CE30/($K$5*1000))+$F$5*(CL30*CE30/($K$5*1000))*MAX(MIN(BS30,$J$5),$I$5)*MAX(MIN(BS30,$J$5),$I$5)+$G$5*MAX(MIN(BS30,$J$5),$I$5)*(CL30*CE30/($K$5*1000))+$H$5*(CL30*CE30/($K$5*1000))*(CL30*CE30/($K$5*1000)))</f>
        <v>0</v>
      </c>
      <c r="P30">
        <f>H30*(1000-(1000*0.61365*exp(17.502*T30/(240.97+T30))/(CE30+CF30)+BZ30)/2)/(1000*0.61365*exp(17.502*T30/(240.97+T30))/(CE30+CF30)-BZ30)</f>
        <v>0</v>
      </c>
      <c r="Q30">
        <f>1/((BT30+1)/(N30/1.6)+1/(O30/1.37)) + BT30/((BT30+1)/(N30/1.6) + BT30/(O30/1.37))</f>
        <v>0</v>
      </c>
      <c r="R30">
        <f>(BP30*BR30)</f>
        <v>0</v>
      </c>
      <c r="S30">
        <f>(CG30+(R30+2*0.95*5.67E-8*(((CG30+$B$7)+273)^4-(CG30+273)^4)-44100*H30)/(1.84*29.3*O30+8*0.95*5.67E-8*(CG30+273)^3))</f>
        <v>0</v>
      </c>
      <c r="T30">
        <f>($C$7*CH30+$D$7*CI30+$E$7*S30)</f>
        <v>0</v>
      </c>
      <c r="U30">
        <f>0.61365*exp(17.502*T30/(240.97+T30))</f>
        <v>0</v>
      </c>
      <c r="V30">
        <f>(W30/X30*100)</f>
        <v>0</v>
      </c>
      <c r="W30">
        <f>BZ30*(CE30+CF30)/1000</f>
        <v>0</v>
      </c>
      <c r="X30">
        <f>0.61365*exp(17.502*CG30/(240.97+CG30))</f>
        <v>0</v>
      </c>
      <c r="Y30">
        <f>(U30-BZ30*(CE30+CF30)/1000)</f>
        <v>0</v>
      </c>
      <c r="Z30">
        <f>(-H30*44100)</f>
        <v>0</v>
      </c>
      <c r="AA30">
        <f>2*29.3*O30*0.92*(CG30-T30)</f>
        <v>0</v>
      </c>
      <c r="AB30">
        <f>2*0.95*5.67E-8*(((CG30+$B$7)+273)^4-(T30+273)^4)</f>
        <v>0</v>
      </c>
      <c r="AC30">
        <f>R30+AB30+Z30+AA30</f>
        <v>0</v>
      </c>
      <c r="AD30">
        <v>0</v>
      </c>
      <c r="AE30">
        <v>0</v>
      </c>
      <c r="AF30">
        <f>IF(AD30*$H$13&gt;=AH30,1.0,(AH30/(AH30-AD30*$H$13)))</f>
        <v>0</v>
      </c>
      <c r="AG30">
        <f>(AF30-1)*100</f>
        <v>0</v>
      </c>
      <c r="AH30">
        <f>MAX(0,($B$13+$C$13*CL30)/(1+$D$13*CL30)*CE30/(CG30+273)*$E$13)</f>
        <v>0</v>
      </c>
      <c r="AI30" t="s">
        <v>294</v>
      </c>
      <c r="AJ30">
        <v>0</v>
      </c>
      <c r="AK30">
        <v>0</v>
      </c>
      <c r="AL30">
        <f>AK30-AJ30</f>
        <v>0</v>
      </c>
      <c r="AM30">
        <f>AL30/AK30</f>
        <v>0</v>
      </c>
      <c r="AN30">
        <v>0</v>
      </c>
      <c r="AO30" t="s">
        <v>294</v>
      </c>
      <c r="AP30">
        <v>0</v>
      </c>
      <c r="AQ30">
        <v>0</v>
      </c>
      <c r="AR30">
        <f>1-AP30/AQ30</f>
        <v>0</v>
      </c>
      <c r="AS30">
        <v>0.5</v>
      </c>
      <c r="AT30">
        <f>BP30</f>
        <v>0</v>
      </c>
      <c r="AU30">
        <f>I30</f>
        <v>0</v>
      </c>
      <c r="AV30">
        <f>AR30*AS30*AT30</f>
        <v>0</v>
      </c>
      <c r="AW30">
        <f>BB30/AQ30</f>
        <v>0</v>
      </c>
      <c r="AX30">
        <f>(AU30-AN30)/AT30</f>
        <v>0</v>
      </c>
      <c r="AY30">
        <f>(AK30-AQ30)/AQ30</f>
        <v>0</v>
      </c>
      <c r="AZ30" t="s">
        <v>294</v>
      </c>
      <c r="BA30">
        <v>0</v>
      </c>
      <c r="BB30">
        <f>AQ30-BA30</f>
        <v>0</v>
      </c>
      <c r="BC30">
        <f>(AQ30-AP30)/(AQ30-BA30)</f>
        <v>0</v>
      </c>
      <c r="BD30">
        <f>(AK30-AQ30)/(AK30-BA30)</f>
        <v>0</v>
      </c>
      <c r="BE30">
        <f>(AQ30-AP30)/(AQ30-AJ30)</f>
        <v>0</v>
      </c>
      <c r="BF30">
        <f>(AK30-AQ30)/(AK30-AJ30)</f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f>$B$11*CM30+$C$11*CN30+$F$11*CO30*(1-CR30)</f>
        <v>0</v>
      </c>
      <c r="BP30">
        <f>BO30*BQ30</f>
        <v>0</v>
      </c>
      <c r="BQ30">
        <f>($B$11*$D$9+$C$11*$D$9+$F$11*((DB30+CT30)/MAX(DB30+CT30+DC30, 0.1)*$I$9+DC30/MAX(DB30+CT30+DC30, 0.1)*$J$9))/($B$11+$C$11+$F$11)</f>
        <v>0</v>
      </c>
      <c r="BR30">
        <f>($B$11*$K$9+$C$11*$K$9+$F$11*((DB30+CT30)/MAX(DB30+CT30+DC30, 0.1)*$P$9+DC30/MAX(DB30+CT30+DC30, 0.1)*$Q$9))/($B$11+$C$11+$F$11)</f>
        <v>0</v>
      </c>
      <c r="BS30">
        <v>6</v>
      </c>
      <c r="BT30">
        <v>0.5</v>
      </c>
      <c r="BU30" t="s">
        <v>295</v>
      </c>
      <c r="BV30">
        <v>2</v>
      </c>
      <c r="BW30">
        <v>1621533118.5</v>
      </c>
      <c r="BX30">
        <v>79.5091</v>
      </c>
      <c r="BY30">
        <v>50.448</v>
      </c>
      <c r="BZ30">
        <v>13.0295</v>
      </c>
      <c r="CA30">
        <v>13.045</v>
      </c>
      <c r="CB30">
        <v>73.5771</v>
      </c>
      <c r="CC30">
        <v>12.8772</v>
      </c>
      <c r="CD30">
        <v>699.817</v>
      </c>
      <c r="CE30">
        <v>100.934</v>
      </c>
      <c r="CF30">
        <v>0.0993884</v>
      </c>
      <c r="CG30">
        <v>23.0282</v>
      </c>
      <c r="CH30">
        <v>22.995</v>
      </c>
      <c r="CI30">
        <v>999.9</v>
      </c>
      <c r="CJ30">
        <v>0</v>
      </c>
      <c r="CK30">
        <v>0</v>
      </c>
      <c r="CL30">
        <v>10070</v>
      </c>
      <c r="CM30">
        <v>0</v>
      </c>
      <c r="CN30">
        <v>3.3811</v>
      </c>
      <c r="CO30">
        <v>599.985</v>
      </c>
      <c r="CP30">
        <v>0.933003</v>
      </c>
      <c r="CQ30">
        <v>0.0669971</v>
      </c>
      <c r="CR30">
        <v>0</v>
      </c>
      <c r="CS30">
        <v>3.3838</v>
      </c>
      <c r="CT30">
        <v>4.99951</v>
      </c>
      <c r="CU30">
        <v>89.1666</v>
      </c>
      <c r="CV30">
        <v>4813.98</v>
      </c>
      <c r="CW30">
        <v>37.937</v>
      </c>
      <c r="CX30">
        <v>41.562</v>
      </c>
      <c r="CY30">
        <v>40.312</v>
      </c>
      <c r="CZ30">
        <v>41.187</v>
      </c>
      <c r="DA30">
        <v>40.25</v>
      </c>
      <c r="DB30">
        <v>555.12</v>
      </c>
      <c r="DC30">
        <v>39.86</v>
      </c>
      <c r="DD30">
        <v>0</v>
      </c>
      <c r="DE30">
        <v>1621533122.1</v>
      </c>
      <c r="DF30">
        <v>0</v>
      </c>
      <c r="DG30">
        <v>3.48461538461539</v>
      </c>
      <c r="DH30">
        <v>0.454953853616566</v>
      </c>
      <c r="DI30">
        <v>0.67251623029873</v>
      </c>
      <c r="DJ30">
        <v>89.1114961538462</v>
      </c>
      <c r="DK30">
        <v>15</v>
      </c>
      <c r="DL30">
        <v>1621532642.5</v>
      </c>
      <c r="DM30" t="s">
        <v>296</v>
      </c>
      <c r="DN30">
        <v>1621532642.5</v>
      </c>
      <c r="DO30">
        <v>1621532639</v>
      </c>
      <c r="DP30">
        <v>3</v>
      </c>
      <c r="DQ30">
        <v>-0.072</v>
      </c>
      <c r="DR30">
        <v>-0.003</v>
      </c>
      <c r="DS30">
        <v>8.557</v>
      </c>
      <c r="DT30">
        <v>0.153</v>
      </c>
      <c r="DU30">
        <v>420</v>
      </c>
      <c r="DV30">
        <v>13</v>
      </c>
      <c r="DW30">
        <v>1.61</v>
      </c>
      <c r="DX30">
        <v>0.39</v>
      </c>
      <c r="DY30">
        <v>97.213386</v>
      </c>
      <c r="DZ30">
        <v>-270.23180217636</v>
      </c>
      <c r="EA30">
        <v>43.4833888361952</v>
      </c>
      <c r="EB30">
        <v>0</v>
      </c>
      <c r="EC30">
        <v>3.4652</v>
      </c>
      <c r="ED30">
        <v>0.482256637168135</v>
      </c>
      <c r="EE30">
        <v>0.164141209242008</v>
      </c>
      <c r="EF30">
        <v>1</v>
      </c>
      <c r="EG30">
        <v>-0.000810355275</v>
      </c>
      <c r="EH30">
        <v>0.00864412114446529</v>
      </c>
      <c r="EI30">
        <v>0.0194667977917435</v>
      </c>
      <c r="EJ30">
        <v>1</v>
      </c>
      <c r="EK30">
        <v>2</v>
      </c>
      <c r="EL30">
        <v>3</v>
      </c>
      <c r="EM30" t="s">
        <v>297</v>
      </c>
      <c r="EN30">
        <v>100</v>
      </c>
      <c r="EO30">
        <v>100</v>
      </c>
      <c r="EP30">
        <v>5.932</v>
      </c>
      <c r="EQ30">
        <v>0.1523</v>
      </c>
      <c r="ER30">
        <v>5.25094258564196</v>
      </c>
      <c r="ES30">
        <v>0.0095515401478521</v>
      </c>
      <c r="ET30">
        <v>-4.08282145803731e-06</v>
      </c>
      <c r="EU30">
        <v>9.61633180237613e-10</v>
      </c>
      <c r="EV30">
        <v>-0.0159267325573649</v>
      </c>
      <c r="EW30">
        <v>0.00964955815971448</v>
      </c>
      <c r="EX30">
        <v>0.000351754833574242</v>
      </c>
      <c r="EY30">
        <v>-6.74969522547015e-06</v>
      </c>
      <c r="EZ30">
        <v>-1</v>
      </c>
      <c r="FA30">
        <v>-1</v>
      </c>
      <c r="FB30">
        <v>-1</v>
      </c>
      <c r="FC30">
        <v>-1</v>
      </c>
      <c r="FD30">
        <v>7.9</v>
      </c>
      <c r="FE30">
        <v>8</v>
      </c>
      <c r="FF30">
        <v>2</v>
      </c>
      <c r="FG30">
        <v>794.362</v>
      </c>
      <c r="FH30">
        <v>738.13</v>
      </c>
      <c r="FI30">
        <v>20.0002</v>
      </c>
      <c r="FJ30">
        <v>27.0344</v>
      </c>
      <c r="FK30">
        <v>29.9999</v>
      </c>
      <c r="FL30">
        <v>27.1464</v>
      </c>
      <c r="FM30">
        <v>27.1218</v>
      </c>
      <c r="FN30">
        <v>5.74532</v>
      </c>
      <c r="FO30">
        <v>27.746</v>
      </c>
      <c r="FP30">
        <v>13.9161</v>
      </c>
      <c r="FQ30">
        <v>20</v>
      </c>
      <c r="FR30">
        <v>47.19</v>
      </c>
      <c r="FS30">
        <v>13.1149</v>
      </c>
      <c r="FT30">
        <v>99.9844</v>
      </c>
      <c r="FU30">
        <v>100.347</v>
      </c>
    </row>
    <row r="31" spans="1:177">
      <c r="A31">
        <v>15</v>
      </c>
      <c r="B31">
        <v>1621533120.5</v>
      </c>
      <c r="C31">
        <v>28</v>
      </c>
      <c r="D31" t="s">
        <v>326</v>
      </c>
      <c r="E31" t="s">
        <v>327</v>
      </c>
      <c r="G31">
        <v>1621533120.5</v>
      </c>
      <c r="H31">
        <f>CD31*AF31*(BZ31-CA31)/(100*BS31*(1000-AF31*BZ31))</f>
        <v>0</v>
      </c>
      <c r="I31">
        <f>CD31*AF31*(BY31-BX31*(1000-AF31*CA31)/(1000-AF31*BZ31))/(100*BS31)</f>
        <v>0</v>
      </c>
      <c r="J31">
        <f>BX31 - IF(AF31&gt;1, I31*BS31*100.0/(AH31*CL31), 0)</f>
        <v>0</v>
      </c>
      <c r="K31">
        <f>((Q31-H31/2)*J31-I31)/(Q31+H31/2)</f>
        <v>0</v>
      </c>
      <c r="L31">
        <f>K31*(CE31+CF31)/1000.0</f>
        <v>0</v>
      </c>
      <c r="M31">
        <f>(BX31 - IF(AF31&gt;1, I31*BS31*100.0/(AH31*CL31), 0))*(CE31+CF31)/1000.0</f>
        <v>0</v>
      </c>
      <c r="N31">
        <f>2.0/((1/P31-1/O31)+SIGN(P31)*SQRT((1/P31-1/O31)*(1/P31-1/O31) + 4*BT31/((BT31+1)*(BT31+1))*(2*1/P31*1/O31-1/O31*1/O31)))</f>
        <v>0</v>
      </c>
      <c r="O31">
        <f>IF(LEFT(BU31,1)&lt;&gt;"0",IF(LEFT(BU31,1)="1",3.0,BV31),$D$5+$E$5*(CL31*CE31/($K$5*1000))+$F$5*(CL31*CE31/($K$5*1000))*MAX(MIN(BS31,$J$5),$I$5)*MAX(MIN(BS31,$J$5),$I$5)+$G$5*MAX(MIN(BS31,$J$5),$I$5)*(CL31*CE31/($K$5*1000))+$H$5*(CL31*CE31/($K$5*1000))*(CL31*CE31/($K$5*1000)))</f>
        <v>0</v>
      </c>
      <c r="P31">
        <f>H31*(1000-(1000*0.61365*exp(17.502*T31/(240.97+T31))/(CE31+CF31)+BZ31)/2)/(1000*0.61365*exp(17.502*T31/(240.97+T31))/(CE31+CF31)-BZ31)</f>
        <v>0</v>
      </c>
      <c r="Q31">
        <f>1/((BT31+1)/(N31/1.6)+1/(O31/1.37)) + BT31/((BT31+1)/(N31/1.6) + BT31/(O31/1.37))</f>
        <v>0</v>
      </c>
      <c r="R31">
        <f>(BP31*BR31)</f>
        <v>0</v>
      </c>
      <c r="S31">
        <f>(CG31+(R31+2*0.95*5.67E-8*(((CG31+$B$7)+273)^4-(CG31+273)^4)-44100*H31)/(1.84*29.3*O31+8*0.95*5.67E-8*(CG31+273)^3))</f>
        <v>0</v>
      </c>
      <c r="T31">
        <f>($C$7*CH31+$D$7*CI31+$E$7*S31)</f>
        <v>0</v>
      </c>
      <c r="U31">
        <f>0.61365*exp(17.502*T31/(240.97+T31))</f>
        <v>0</v>
      </c>
      <c r="V31">
        <f>(W31/X31*100)</f>
        <v>0</v>
      </c>
      <c r="W31">
        <f>BZ31*(CE31+CF31)/1000</f>
        <v>0</v>
      </c>
      <c r="X31">
        <f>0.61365*exp(17.502*CG31/(240.97+CG31))</f>
        <v>0</v>
      </c>
      <c r="Y31">
        <f>(U31-BZ31*(CE31+CF31)/1000)</f>
        <v>0</v>
      </c>
      <c r="Z31">
        <f>(-H31*44100)</f>
        <v>0</v>
      </c>
      <c r="AA31">
        <f>2*29.3*O31*0.92*(CG31-T31)</f>
        <v>0</v>
      </c>
      <c r="AB31">
        <f>2*0.95*5.67E-8*(((CG31+$B$7)+273)^4-(T31+273)^4)</f>
        <v>0</v>
      </c>
      <c r="AC31">
        <f>R31+AB31+Z31+AA31</f>
        <v>0</v>
      </c>
      <c r="AD31">
        <v>0</v>
      </c>
      <c r="AE31">
        <v>0</v>
      </c>
      <c r="AF31">
        <f>IF(AD31*$H$13&gt;=AH31,1.0,(AH31/(AH31-AD31*$H$13)))</f>
        <v>0</v>
      </c>
      <c r="AG31">
        <f>(AF31-1)*100</f>
        <v>0</v>
      </c>
      <c r="AH31">
        <f>MAX(0,($B$13+$C$13*CL31)/(1+$D$13*CL31)*CE31/(CG31+273)*$E$13)</f>
        <v>0</v>
      </c>
      <c r="AI31" t="s">
        <v>294</v>
      </c>
      <c r="AJ31">
        <v>0</v>
      </c>
      <c r="AK31">
        <v>0</v>
      </c>
      <c r="AL31">
        <f>AK31-AJ31</f>
        <v>0</v>
      </c>
      <c r="AM31">
        <f>AL31/AK31</f>
        <v>0</v>
      </c>
      <c r="AN31">
        <v>0</v>
      </c>
      <c r="AO31" t="s">
        <v>294</v>
      </c>
      <c r="AP31">
        <v>0</v>
      </c>
      <c r="AQ31">
        <v>0</v>
      </c>
      <c r="AR31">
        <f>1-AP31/AQ31</f>
        <v>0</v>
      </c>
      <c r="AS31">
        <v>0.5</v>
      </c>
      <c r="AT31">
        <f>BP31</f>
        <v>0</v>
      </c>
      <c r="AU31">
        <f>I31</f>
        <v>0</v>
      </c>
      <c r="AV31">
        <f>AR31*AS31*AT31</f>
        <v>0</v>
      </c>
      <c r="AW31">
        <f>BB31/AQ31</f>
        <v>0</v>
      </c>
      <c r="AX31">
        <f>(AU31-AN31)/AT31</f>
        <v>0</v>
      </c>
      <c r="AY31">
        <f>(AK31-AQ31)/AQ31</f>
        <v>0</v>
      </c>
      <c r="AZ31" t="s">
        <v>294</v>
      </c>
      <c r="BA31">
        <v>0</v>
      </c>
      <c r="BB31">
        <f>AQ31-BA31</f>
        <v>0</v>
      </c>
      <c r="BC31">
        <f>(AQ31-AP31)/(AQ31-BA31)</f>
        <v>0</v>
      </c>
      <c r="BD31">
        <f>(AK31-AQ31)/(AK31-BA31)</f>
        <v>0</v>
      </c>
      <c r="BE31">
        <f>(AQ31-AP31)/(AQ31-AJ31)</f>
        <v>0</v>
      </c>
      <c r="BF31">
        <f>(AK31-AQ31)/(AK31-AJ31)</f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f>$B$11*CM31+$C$11*CN31+$F$11*CO31*(1-CR31)</f>
        <v>0</v>
      </c>
      <c r="BP31">
        <f>BO31*BQ31</f>
        <v>0</v>
      </c>
      <c r="BQ31">
        <f>($B$11*$D$9+$C$11*$D$9+$F$11*((DB31+CT31)/MAX(DB31+CT31+DC31, 0.1)*$I$9+DC31/MAX(DB31+CT31+DC31, 0.1)*$J$9))/($B$11+$C$11+$F$11)</f>
        <v>0</v>
      </c>
      <c r="BR31">
        <f>($B$11*$K$9+$C$11*$K$9+$F$11*((DB31+CT31)/MAX(DB31+CT31+DC31, 0.1)*$P$9+DC31/MAX(DB31+CT31+DC31, 0.1)*$Q$9))/($B$11+$C$11+$F$11)</f>
        <v>0</v>
      </c>
      <c r="BS31">
        <v>6</v>
      </c>
      <c r="BT31">
        <v>0.5</v>
      </c>
      <c r="BU31" t="s">
        <v>295</v>
      </c>
      <c r="BV31">
        <v>2</v>
      </c>
      <c r="BW31">
        <v>1621533120.5</v>
      </c>
      <c r="BX31">
        <v>69.8532</v>
      </c>
      <c r="BY31">
        <v>49.6507</v>
      </c>
      <c r="BZ31">
        <v>13.0313</v>
      </c>
      <c r="CA31">
        <v>13.0426</v>
      </c>
      <c r="CB31">
        <v>64.0073</v>
      </c>
      <c r="CC31">
        <v>12.8791</v>
      </c>
      <c r="CD31">
        <v>700.297</v>
      </c>
      <c r="CE31">
        <v>100.933</v>
      </c>
      <c r="CF31">
        <v>0.0999001</v>
      </c>
      <c r="CG31">
        <v>23.0294</v>
      </c>
      <c r="CH31">
        <v>22.9911</v>
      </c>
      <c r="CI31">
        <v>999.9</v>
      </c>
      <c r="CJ31">
        <v>0</v>
      </c>
      <c r="CK31">
        <v>0</v>
      </c>
      <c r="CL31">
        <v>10040</v>
      </c>
      <c r="CM31">
        <v>0</v>
      </c>
      <c r="CN31">
        <v>3.3811</v>
      </c>
      <c r="CO31">
        <v>599.993</v>
      </c>
      <c r="CP31">
        <v>0.933003</v>
      </c>
      <c r="CQ31">
        <v>0.0669971</v>
      </c>
      <c r="CR31">
        <v>0</v>
      </c>
      <c r="CS31">
        <v>3.3705</v>
      </c>
      <c r="CT31">
        <v>4.99951</v>
      </c>
      <c r="CU31">
        <v>88.3126</v>
      </c>
      <c r="CV31">
        <v>4814.04</v>
      </c>
      <c r="CW31">
        <v>37.937</v>
      </c>
      <c r="CX31">
        <v>41.625</v>
      </c>
      <c r="CY31">
        <v>40.312</v>
      </c>
      <c r="CZ31">
        <v>41.187</v>
      </c>
      <c r="DA31">
        <v>40.187</v>
      </c>
      <c r="DB31">
        <v>555.13</v>
      </c>
      <c r="DC31">
        <v>39.86</v>
      </c>
      <c r="DD31">
        <v>0</v>
      </c>
      <c r="DE31">
        <v>1621533124.5</v>
      </c>
      <c r="DF31">
        <v>0</v>
      </c>
      <c r="DG31">
        <v>3.48361538461538</v>
      </c>
      <c r="DH31">
        <v>0.696540179202259</v>
      </c>
      <c r="DI31">
        <v>-0.319234202327091</v>
      </c>
      <c r="DJ31">
        <v>89.091</v>
      </c>
      <c r="DK31">
        <v>15</v>
      </c>
      <c r="DL31">
        <v>1621532642.5</v>
      </c>
      <c r="DM31" t="s">
        <v>296</v>
      </c>
      <c r="DN31">
        <v>1621532642.5</v>
      </c>
      <c r="DO31">
        <v>1621532639</v>
      </c>
      <c r="DP31">
        <v>3</v>
      </c>
      <c r="DQ31">
        <v>-0.072</v>
      </c>
      <c r="DR31">
        <v>-0.003</v>
      </c>
      <c r="DS31">
        <v>8.557</v>
      </c>
      <c r="DT31">
        <v>0.153</v>
      </c>
      <c r="DU31">
        <v>420</v>
      </c>
      <c r="DV31">
        <v>13</v>
      </c>
      <c r="DW31">
        <v>1.61</v>
      </c>
      <c r="DX31">
        <v>0.39</v>
      </c>
      <c r="DY31">
        <v>94.093865</v>
      </c>
      <c r="DZ31">
        <v>-462.625778611632</v>
      </c>
      <c r="EA31">
        <v>45.2765382800052</v>
      </c>
      <c r="EB31">
        <v>0</v>
      </c>
      <c r="EC31">
        <v>3.46267272727273</v>
      </c>
      <c r="ED31">
        <v>0.570454789789591</v>
      </c>
      <c r="EE31">
        <v>0.161166180512683</v>
      </c>
      <c r="EF31">
        <v>1</v>
      </c>
      <c r="EG31">
        <v>-0.003891127275</v>
      </c>
      <c r="EH31">
        <v>0.0133932412345216</v>
      </c>
      <c r="EI31">
        <v>0.0191992145651207</v>
      </c>
      <c r="EJ31">
        <v>1</v>
      </c>
      <c r="EK31">
        <v>2</v>
      </c>
      <c r="EL31">
        <v>3</v>
      </c>
      <c r="EM31" t="s">
        <v>297</v>
      </c>
      <c r="EN31">
        <v>100</v>
      </c>
      <c r="EO31">
        <v>100</v>
      </c>
      <c r="EP31">
        <v>5.846</v>
      </c>
      <c r="EQ31">
        <v>0.1522</v>
      </c>
      <c r="ER31">
        <v>5.25094258564196</v>
      </c>
      <c r="ES31">
        <v>0.0095515401478521</v>
      </c>
      <c r="ET31">
        <v>-4.08282145803731e-06</v>
      </c>
      <c r="EU31">
        <v>9.61633180237613e-10</v>
      </c>
      <c r="EV31">
        <v>-0.0159267325573649</v>
      </c>
      <c r="EW31">
        <v>0.00964955815971448</v>
      </c>
      <c r="EX31">
        <v>0.000351754833574242</v>
      </c>
      <c r="EY31">
        <v>-6.74969522547015e-06</v>
      </c>
      <c r="EZ31">
        <v>-1</v>
      </c>
      <c r="FA31">
        <v>-1</v>
      </c>
      <c r="FB31">
        <v>-1</v>
      </c>
      <c r="FC31">
        <v>-1</v>
      </c>
      <c r="FD31">
        <v>8</v>
      </c>
      <c r="FE31">
        <v>8</v>
      </c>
      <c r="FF31">
        <v>2</v>
      </c>
      <c r="FG31">
        <v>794.707</v>
      </c>
      <c r="FH31">
        <v>737.909</v>
      </c>
      <c r="FI31">
        <v>20.0003</v>
      </c>
      <c r="FJ31">
        <v>27.0344</v>
      </c>
      <c r="FK31">
        <v>29.9999</v>
      </c>
      <c r="FL31">
        <v>27.1451</v>
      </c>
      <c r="FM31">
        <v>27.1199</v>
      </c>
      <c r="FN31">
        <v>5.77569</v>
      </c>
      <c r="FO31">
        <v>27.746</v>
      </c>
      <c r="FP31">
        <v>13.9161</v>
      </c>
      <c r="FQ31">
        <v>20</v>
      </c>
      <c r="FR31">
        <v>50.55</v>
      </c>
      <c r="FS31">
        <v>13.1149</v>
      </c>
      <c r="FT31">
        <v>99.9834</v>
      </c>
      <c r="FU31">
        <v>100.347</v>
      </c>
    </row>
    <row r="32" spans="1:177">
      <c r="A32">
        <v>16</v>
      </c>
      <c r="B32">
        <v>1621533122.5</v>
      </c>
      <c r="C32">
        <v>30</v>
      </c>
      <c r="D32" t="s">
        <v>328</v>
      </c>
      <c r="E32" t="s">
        <v>329</v>
      </c>
      <c r="G32">
        <v>1621533122.5</v>
      </c>
      <c r="H32">
        <f>CD32*AF32*(BZ32-CA32)/(100*BS32*(1000-AF32*BZ32))</f>
        <v>0</v>
      </c>
      <c r="I32">
        <f>CD32*AF32*(BY32-BX32*(1000-AF32*CA32)/(1000-AF32*BZ32))/(100*BS32)</f>
        <v>0</v>
      </c>
      <c r="J32">
        <f>BX32 - IF(AF32&gt;1, I32*BS32*100.0/(AH32*CL32), 0)</f>
        <v>0</v>
      </c>
      <c r="K32">
        <f>((Q32-H32/2)*J32-I32)/(Q32+H32/2)</f>
        <v>0</v>
      </c>
      <c r="L32">
        <f>K32*(CE32+CF32)/1000.0</f>
        <v>0</v>
      </c>
      <c r="M32">
        <f>(BX32 - IF(AF32&gt;1, I32*BS32*100.0/(AH32*CL32), 0))*(CE32+CF32)/1000.0</f>
        <v>0</v>
      </c>
      <c r="N32">
        <f>2.0/((1/P32-1/O32)+SIGN(P32)*SQRT((1/P32-1/O32)*(1/P32-1/O32) + 4*BT32/((BT32+1)*(BT32+1))*(2*1/P32*1/O32-1/O32*1/O32)))</f>
        <v>0</v>
      </c>
      <c r="O32">
        <f>IF(LEFT(BU32,1)&lt;&gt;"0",IF(LEFT(BU32,1)="1",3.0,BV32),$D$5+$E$5*(CL32*CE32/($K$5*1000))+$F$5*(CL32*CE32/($K$5*1000))*MAX(MIN(BS32,$J$5),$I$5)*MAX(MIN(BS32,$J$5),$I$5)+$G$5*MAX(MIN(BS32,$J$5),$I$5)*(CL32*CE32/($K$5*1000))+$H$5*(CL32*CE32/($K$5*1000))*(CL32*CE32/($K$5*1000)))</f>
        <v>0</v>
      </c>
      <c r="P32">
        <f>H32*(1000-(1000*0.61365*exp(17.502*T32/(240.97+T32))/(CE32+CF32)+BZ32)/2)/(1000*0.61365*exp(17.502*T32/(240.97+T32))/(CE32+CF32)-BZ32)</f>
        <v>0</v>
      </c>
      <c r="Q32">
        <f>1/((BT32+1)/(N32/1.6)+1/(O32/1.37)) + BT32/((BT32+1)/(N32/1.6) + BT32/(O32/1.37))</f>
        <v>0</v>
      </c>
      <c r="R32">
        <f>(BP32*BR32)</f>
        <v>0</v>
      </c>
      <c r="S32">
        <f>(CG32+(R32+2*0.95*5.67E-8*(((CG32+$B$7)+273)^4-(CG32+273)^4)-44100*H32)/(1.84*29.3*O32+8*0.95*5.67E-8*(CG32+273)^3))</f>
        <v>0</v>
      </c>
      <c r="T32">
        <f>($C$7*CH32+$D$7*CI32+$E$7*S32)</f>
        <v>0</v>
      </c>
      <c r="U32">
        <f>0.61365*exp(17.502*T32/(240.97+T32))</f>
        <v>0</v>
      </c>
      <c r="V32">
        <f>(W32/X32*100)</f>
        <v>0</v>
      </c>
      <c r="W32">
        <f>BZ32*(CE32+CF32)/1000</f>
        <v>0</v>
      </c>
      <c r="X32">
        <f>0.61365*exp(17.502*CG32/(240.97+CG32))</f>
        <v>0</v>
      </c>
      <c r="Y32">
        <f>(U32-BZ32*(CE32+CF32)/1000)</f>
        <v>0</v>
      </c>
      <c r="Z32">
        <f>(-H32*44100)</f>
        <v>0</v>
      </c>
      <c r="AA32">
        <f>2*29.3*O32*0.92*(CG32-T32)</f>
        <v>0</v>
      </c>
      <c r="AB32">
        <f>2*0.95*5.67E-8*(((CG32+$B$7)+273)^4-(T32+273)^4)</f>
        <v>0</v>
      </c>
      <c r="AC32">
        <f>R32+AB32+Z32+AA32</f>
        <v>0</v>
      </c>
      <c r="AD32">
        <v>0</v>
      </c>
      <c r="AE32">
        <v>0</v>
      </c>
      <c r="AF32">
        <f>IF(AD32*$H$13&gt;=AH32,1.0,(AH32/(AH32-AD32*$H$13)))</f>
        <v>0</v>
      </c>
      <c r="AG32">
        <f>(AF32-1)*100</f>
        <v>0</v>
      </c>
      <c r="AH32">
        <f>MAX(0,($B$13+$C$13*CL32)/(1+$D$13*CL32)*CE32/(CG32+273)*$E$13)</f>
        <v>0</v>
      </c>
      <c r="AI32" t="s">
        <v>294</v>
      </c>
      <c r="AJ32">
        <v>0</v>
      </c>
      <c r="AK32">
        <v>0</v>
      </c>
      <c r="AL32">
        <f>AK32-AJ32</f>
        <v>0</v>
      </c>
      <c r="AM32">
        <f>AL32/AK32</f>
        <v>0</v>
      </c>
      <c r="AN32">
        <v>0</v>
      </c>
      <c r="AO32" t="s">
        <v>294</v>
      </c>
      <c r="AP32">
        <v>0</v>
      </c>
      <c r="AQ32">
        <v>0</v>
      </c>
      <c r="AR32">
        <f>1-AP32/AQ32</f>
        <v>0</v>
      </c>
      <c r="AS32">
        <v>0.5</v>
      </c>
      <c r="AT32">
        <f>BP32</f>
        <v>0</v>
      </c>
      <c r="AU32">
        <f>I32</f>
        <v>0</v>
      </c>
      <c r="AV32">
        <f>AR32*AS32*AT32</f>
        <v>0</v>
      </c>
      <c r="AW32">
        <f>BB32/AQ32</f>
        <v>0</v>
      </c>
      <c r="AX32">
        <f>(AU32-AN32)/AT32</f>
        <v>0</v>
      </c>
      <c r="AY32">
        <f>(AK32-AQ32)/AQ32</f>
        <v>0</v>
      </c>
      <c r="AZ32" t="s">
        <v>294</v>
      </c>
      <c r="BA32">
        <v>0</v>
      </c>
      <c r="BB32">
        <f>AQ32-BA32</f>
        <v>0</v>
      </c>
      <c r="BC32">
        <f>(AQ32-AP32)/(AQ32-BA32)</f>
        <v>0</v>
      </c>
      <c r="BD32">
        <f>(AK32-AQ32)/(AK32-BA32)</f>
        <v>0</v>
      </c>
      <c r="BE32">
        <f>(AQ32-AP32)/(AQ32-AJ32)</f>
        <v>0</v>
      </c>
      <c r="BF32">
        <f>(AK32-AQ32)/(AK32-AJ32)</f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f>$B$11*CM32+$C$11*CN32+$F$11*CO32*(1-CR32)</f>
        <v>0</v>
      </c>
      <c r="BP32">
        <f>BO32*BQ32</f>
        <v>0</v>
      </c>
      <c r="BQ32">
        <f>($B$11*$D$9+$C$11*$D$9+$F$11*((DB32+CT32)/MAX(DB32+CT32+DC32, 0.1)*$I$9+DC32/MAX(DB32+CT32+DC32, 0.1)*$J$9))/($B$11+$C$11+$F$11)</f>
        <v>0</v>
      </c>
      <c r="BR32">
        <f>($B$11*$K$9+$C$11*$K$9+$F$11*((DB32+CT32)/MAX(DB32+CT32+DC32, 0.1)*$P$9+DC32/MAX(DB32+CT32+DC32, 0.1)*$Q$9))/($B$11+$C$11+$F$11)</f>
        <v>0</v>
      </c>
      <c r="BS32">
        <v>6</v>
      </c>
      <c r="BT32">
        <v>0.5</v>
      </c>
      <c r="BU32" t="s">
        <v>295</v>
      </c>
      <c r="BV32">
        <v>2</v>
      </c>
      <c r="BW32">
        <v>1621533122.5</v>
      </c>
      <c r="BX32">
        <v>63.3027</v>
      </c>
      <c r="BY32">
        <v>50.1001</v>
      </c>
      <c r="BZ32">
        <v>13.0329</v>
      </c>
      <c r="CA32">
        <v>13.041</v>
      </c>
      <c r="CB32">
        <v>57.5157</v>
      </c>
      <c r="CC32">
        <v>12.8806</v>
      </c>
      <c r="CD32">
        <v>700.011</v>
      </c>
      <c r="CE32">
        <v>100.936</v>
      </c>
      <c r="CF32">
        <v>0.10008</v>
      </c>
      <c r="CG32">
        <v>23.0282</v>
      </c>
      <c r="CH32">
        <v>22.9847</v>
      </c>
      <c r="CI32">
        <v>999.9</v>
      </c>
      <c r="CJ32">
        <v>0</v>
      </c>
      <c r="CK32">
        <v>0</v>
      </c>
      <c r="CL32">
        <v>9970</v>
      </c>
      <c r="CM32">
        <v>0</v>
      </c>
      <c r="CN32">
        <v>3.3811</v>
      </c>
      <c r="CO32">
        <v>599.993</v>
      </c>
      <c r="CP32">
        <v>0.933003</v>
      </c>
      <c r="CQ32">
        <v>0.0669971</v>
      </c>
      <c r="CR32">
        <v>0</v>
      </c>
      <c r="CS32">
        <v>3.8977</v>
      </c>
      <c r="CT32">
        <v>4.99951</v>
      </c>
      <c r="CU32">
        <v>88.0891</v>
      </c>
      <c r="CV32">
        <v>4814.04</v>
      </c>
      <c r="CW32">
        <v>37.937</v>
      </c>
      <c r="CX32">
        <v>41.625</v>
      </c>
      <c r="CY32">
        <v>40.312</v>
      </c>
      <c r="CZ32">
        <v>41.25</v>
      </c>
      <c r="DA32">
        <v>40.25</v>
      </c>
      <c r="DB32">
        <v>555.13</v>
      </c>
      <c r="DC32">
        <v>39.86</v>
      </c>
      <c r="DD32">
        <v>0</v>
      </c>
      <c r="DE32">
        <v>1621533126.3</v>
      </c>
      <c r="DF32">
        <v>0</v>
      </c>
      <c r="DG32">
        <v>3.513632</v>
      </c>
      <c r="DH32">
        <v>0.612323088074726</v>
      </c>
      <c r="DI32">
        <v>0.808084614241863</v>
      </c>
      <c r="DJ32">
        <v>88.946756</v>
      </c>
      <c r="DK32">
        <v>15</v>
      </c>
      <c r="DL32">
        <v>1621532642.5</v>
      </c>
      <c r="DM32" t="s">
        <v>296</v>
      </c>
      <c r="DN32">
        <v>1621532642.5</v>
      </c>
      <c r="DO32">
        <v>1621532639</v>
      </c>
      <c r="DP32">
        <v>3</v>
      </c>
      <c r="DQ32">
        <v>-0.072</v>
      </c>
      <c r="DR32">
        <v>-0.003</v>
      </c>
      <c r="DS32">
        <v>8.557</v>
      </c>
      <c r="DT32">
        <v>0.153</v>
      </c>
      <c r="DU32">
        <v>420</v>
      </c>
      <c r="DV32">
        <v>13</v>
      </c>
      <c r="DW32">
        <v>1.61</v>
      </c>
      <c r="DX32">
        <v>0.39</v>
      </c>
      <c r="DY32">
        <v>81.2291425</v>
      </c>
      <c r="DZ32">
        <v>-478.25915684803</v>
      </c>
      <c r="EA32">
        <v>46.3281703903893</v>
      </c>
      <c r="EB32">
        <v>0</v>
      </c>
      <c r="EC32">
        <v>3.47480606060606</v>
      </c>
      <c r="ED32">
        <v>0.391747863247861</v>
      </c>
      <c r="EE32">
        <v>0.163526578211161</v>
      </c>
      <c r="EF32">
        <v>1</v>
      </c>
      <c r="EG32">
        <v>-0.00492180955</v>
      </c>
      <c r="EH32">
        <v>0.00531515313320827</v>
      </c>
      <c r="EI32">
        <v>0.0193101442897204</v>
      </c>
      <c r="EJ32">
        <v>1</v>
      </c>
      <c r="EK32">
        <v>2</v>
      </c>
      <c r="EL32">
        <v>3</v>
      </c>
      <c r="EM32" t="s">
        <v>297</v>
      </c>
      <c r="EN32">
        <v>100</v>
      </c>
      <c r="EO32">
        <v>100</v>
      </c>
      <c r="EP32">
        <v>5.787</v>
      </c>
      <c r="EQ32">
        <v>0.1523</v>
      </c>
      <c r="ER32">
        <v>5.25094258564196</v>
      </c>
      <c r="ES32">
        <v>0.0095515401478521</v>
      </c>
      <c r="ET32">
        <v>-4.08282145803731e-06</v>
      </c>
      <c r="EU32">
        <v>9.61633180237613e-10</v>
      </c>
      <c r="EV32">
        <v>-0.0159267325573649</v>
      </c>
      <c r="EW32">
        <v>0.00964955815971448</v>
      </c>
      <c r="EX32">
        <v>0.000351754833574242</v>
      </c>
      <c r="EY32">
        <v>-6.74969522547015e-06</v>
      </c>
      <c r="EZ32">
        <v>-1</v>
      </c>
      <c r="FA32">
        <v>-1</v>
      </c>
      <c r="FB32">
        <v>-1</v>
      </c>
      <c r="FC32">
        <v>-1</v>
      </c>
      <c r="FD32">
        <v>8</v>
      </c>
      <c r="FE32">
        <v>8.1</v>
      </c>
      <c r="FF32">
        <v>2</v>
      </c>
      <c r="FG32">
        <v>793.974</v>
      </c>
      <c r="FH32">
        <v>737.531</v>
      </c>
      <c r="FI32">
        <v>20.0001</v>
      </c>
      <c r="FJ32">
        <v>27.0321</v>
      </c>
      <c r="FK32">
        <v>29.9999</v>
      </c>
      <c r="FL32">
        <v>27.1442</v>
      </c>
      <c r="FM32">
        <v>27.1199</v>
      </c>
      <c r="FN32">
        <v>5.85272</v>
      </c>
      <c r="FO32">
        <v>27.746</v>
      </c>
      <c r="FP32">
        <v>13.9161</v>
      </c>
      <c r="FQ32">
        <v>20</v>
      </c>
      <c r="FR32">
        <v>53.94</v>
      </c>
      <c r="FS32">
        <v>13.1149</v>
      </c>
      <c r="FT32">
        <v>99.9869</v>
      </c>
      <c r="FU32">
        <v>100.349</v>
      </c>
    </row>
    <row r="33" spans="1:177">
      <c r="A33">
        <v>17</v>
      </c>
      <c r="B33">
        <v>1621533124.5</v>
      </c>
      <c r="C33">
        <v>32</v>
      </c>
      <c r="D33" t="s">
        <v>330</v>
      </c>
      <c r="E33" t="s">
        <v>331</v>
      </c>
      <c r="G33">
        <v>1621533124.5</v>
      </c>
      <c r="H33">
        <f>CD33*AF33*(BZ33-CA33)/(100*BS33*(1000-AF33*BZ33))</f>
        <v>0</v>
      </c>
      <c r="I33">
        <f>CD33*AF33*(BY33-BX33*(1000-AF33*CA33)/(1000-AF33*BZ33))/(100*BS33)</f>
        <v>0</v>
      </c>
      <c r="J33">
        <f>BX33 - IF(AF33&gt;1, I33*BS33*100.0/(AH33*CL33), 0)</f>
        <v>0</v>
      </c>
      <c r="K33">
        <f>((Q33-H33/2)*J33-I33)/(Q33+H33/2)</f>
        <v>0</v>
      </c>
      <c r="L33">
        <f>K33*(CE33+CF33)/1000.0</f>
        <v>0</v>
      </c>
      <c r="M33">
        <f>(BX33 - IF(AF33&gt;1, I33*BS33*100.0/(AH33*CL33), 0))*(CE33+CF33)/1000.0</f>
        <v>0</v>
      </c>
      <c r="N33">
        <f>2.0/((1/P33-1/O33)+SIGN(P33)*SQRT((1/P33-1/O33)*(1/P33-1/O33) + 4*BT33/((BT33+1)*(BT33+1))*(2*1/P33*1/O33-1/O33*1/O33)))</f>
        <v>0</v>
      </c>
      <c r="O33">
        <f>IF(LEFT(BU33,1)&lt;&gt;"0",IF(LEFT(BU33,1)="1",3.0,BV33),$D$5+$E$5*(CL33*CE33/($K$5*1000))+$F$5*(CL33*CE33/($K$5*1000))*MAX(MIN(BS33,$J$5),$I$5)*MAX(MIN(BS33,$J$5),$I$5)+$G$5*MAX(MIN(BS33,$J$5),$I$5)*(CL33*CE33/($K$5*1000))+$H$5*(CL33*CE33/($K$5*1000))*(CL33*CE33/($K$5*1000)))</f>
        <v>0</v>
      </c>
      <c r="P33">
        <f>H33*(1000-(1000*0.61365*exp(17.502*T33/(240.97+T33))/(CE33+CF33)+BZ33)/2)/(1000*0.61365*exp(17.502*T33/(240.97+T33))/(CE33+CF33)-BZ33)</f>
        <v>0</v>
      </c>
      <c r="Q33">
        <f>1/((BT33+1)/(N33/1.6)+1/(O33/1.37)) + BT33/((BT33+1)/(N33/1.6) + BT33/(O33/1.37))</f>
        <v>0</v>
      </c>
      <c r="R33">
        <f>(BP33*BR33)</f>
        <v>0</v>
      </c>
      <c r="S33">
        <f>(CG33+(R33+2*0.95*5.67E-8*(((CG33+$B$7)+273)^4-(CG33+273)^4)-44100*H33)/(1.84*29.3*O33+8*0.95*5.67E-8*(CG33+273)^3))</f>
        <v>0</v>
      </c>
      <c r="T33">
        <f>($C$7*CH33+$D$7*CI33+$E$7*S33)</f>
        <v>0</v>
      </c>
      <c r="U33">
        <f>0.61365*exp(17.502*T33/(240.97+T33))</f>
        <v>0</v>
      </c>
      <c r="V33">
        <f>(W33/X33*100)</f>
        <v>0</v>
      </c>
      <c r="W33">
        <f>BZ33*(CE33+CF33)/1000</f>
        <v>0</v>
      </c>
      <c r="X33">
        <f>0.61365*exp(17.502*CG33/(240.97+CG33))</f>
        <v>0</v>
      </c>
      <c r="Y33">
        <f>(U33-BZ33*(CE33+CF33)/1000)</f>
        <v>0</v>
      </c>
      <c r="Z33">
        <f>(-H33*44100)</f>
        <v>0</v>
      </c>
      <c r="AA33">
        <f>2*29.3*O33*0.92*(CG33-T33)</f>
        <v>0</v>
      </c>
      <c r="AB33">
        <f>2*0.95*5.67E-8*(((CG33+$B$7)+273)^4-(T33+273)^4)</f>
        <v>0</v>
      </c>
      <c r="AC33">
        <f>R33+AB33+Z33+AA33</f>
        <v>0</v>
      </c>
      <c r="AD33">
        <v>0</v>
      </c>
      <c r="AE33">
        <v>0</v>
      </c>
      <c r="AF33">
        <f>IF(AD33*$H$13&gt;=AH33,1.0,(AH33/(AH33-AD33*$H$13)))</f>
        <v>0</v>
      </c>
      <c r="AG33">
        <f>(AF33-1)*100</f>
        <v>0</v>
      </c>
      <c r="AH33">
        <f>MAX(0,($B$13+$C$13*CL33)/(1+$D$13*CL33)*CE33/(CG33+273)*$E$13)</f>
        <v>0</v>
      </c>
      <c r="AI33" t="s">
        <v>294</v>
      </c>
      <c r="AJ33">
        <v>0</v>
      </c>
      <c r="AK33">
        <v>0</v>
      </c>
      <c r="AL33">
        <f>AK33-AJ33</f>
        <v>0</v>
      </c>
      <c r="AM33">
        <f>AL33/AK33</f>
        <v>0</v>
      </c>
      <c r="AN33">
        <v>0</v>
      </c>
      <c r="AO33" t="s">
        <v>294</v>
      </c>
      <c r="AP33">
        <v>0</v>
      </c>
      <c r="AQ33">
        <v>0</v>
      </c>
      <c r="AR33">
        <f>1-AP33/AQ33</f>
        <v>0</v>
      </c>
      <c r="AS33">
        <v>0.5</v>
      </c>
      <c r="AT33">
        <f>BP33</f>
        <v>0</v>
      </c>
      <c r="AU33">
        <f>I33</f>
        <v>0</v>
      </c>
      <c r="AV33">
        <f>AR33*AS33*AT33</f>
        <v>0</v>
      </c>
      <c r="AW33">
        <f>BB33/AQ33</f>
        <v>0</v>
      </c>
      <c r="AX33">
        <f>(AU33-AN33)/AT33</f>
        <v>0</v>
      </c>
      <c r="AY33">
        <f>(AK33-AQ33)/AQ33</f>
        <v>0</v>
      </c>
      <c r="AZ33" t="s">
        <v>294</v>
      </c>
      <c r="BA33">
        <v>0</v>
      </c>
      <c r="BB33">
        <f>AQ33-BA33</f>
        <v>0</v>
      </c>
      <c r="BC33">
        <f>(AQ33-AP33)/(AQ33-BA33)</f>
        <v>0</v>
      </c>
      <c r="BD33">
        <f>(AK33-AQ33)/(AK33-BA33)</f>
        <v>0</v>
      </c>
      <c r="BE33">
        <f>(AQ33-AP33)/(AQ33-AJ33)</f>
        <v>0</v>
      </c>
      <c r="BF33">
        <f>(AK33-AQ33)/(AK33-AJ33)</f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f>$B$11*CM33+$C$11*CN33+$F$11*CO33*(1-CR33)</f>
        <v>0</v>
      </c>
      <c r="BP33">
        <f>BO33*BQ33</f>
        <v>0</v>
      </c>
      <c r="BQ33">
        <f>($B$11*$D$9+$C$11*$D$9+$F$11*((DB33+CT33)/MAX(DB33+CT33+DC33, 0.1)*$I$9+DC33/MAX(DB33+CT33+DC33, 0.1)*$J$9))/($B$11+$C$11+$F$11)</f>
        <v>0</v>
      </c>
      <c r="BR33">
        <f>($B$11*$K$9+$C$11*$K$9+$F$11*((DB33+CT33)/MAX(DB33+CT33+DC33, 0.1)*$P$9+DC33/MAX(DB33+CT33+DC33, 0.1)*$Q$9))/($B$11+$C$11+$F$11)</f>
        <v>0</v>
      </c>
      <c r="BS33">
        <v>6</v>
      </c>
      <c r="BT33">
        <v>0.5</v>
      </c>
      <c r="BU33" t="s">
        <v>295</v>
      </c>
      <c r="BV33">
        <v>2</v>
      </c>
      <c r="BW33">
        <v>1621533124.5</v>
      </c>
      <c r="BX33">
        <v>59.0218</v>
      </c>
      <c r="BY33">
        <v>51.2314</v>
      </c>
      <c r="BZ33">
        <v>13.0372</v>
      </c>
      <c r="CA33">
        <v>13.0411</v>
      </c>
      <c r="CB33">
        <v>53.2734</v>
      </c>
      <c r="CC33">
        <v>12.8849</v>
      </c>
      <c r="CD33">
        <v>699.887</v>
      </c>
      <c r="CE33">
        <v>100.932</v>
      </c>
      <c r="CF33">
        <v>0.100475</v>
      </c>
      <c r="CG33">
        <v>23.0298</v>
      </c>
      <c r="CH33">
        <v>23.0005</v>
      </c>
      <c r="CI33">
        <v>999.9</v>
      </c>
      <c r="CJ33">
        <v>0</v>
      </c>
      <c r="CK33">
        <v>0</v>
      </c>
      <c r="CL33">
        <v>10020</v>
      </c>
      <c r="CM33">
        <v>0</v>
      </c>
      <c r="CN33">
        <v>3.33586</v>
      </c>
      <c r="CO33">
        <v>599.996</v>
      </c>
      <c r="CP33">
        <v>0.933003</v>
      </c>
      <c r="CQ33">
        <v>0.0669971</v>
      </c>
      <c r="CR33">
        <v>0</v>
      </c>
      <c r="CS33">
        <v>3.211</v>
      </c>
      <c r="CT33">
        <v>4.99951</v>
      </c>
      <c r="CU33">
        <v>88.952</v>
      </c>
      <c r="CV33">
        <v>4814.07</v>
      </c>
      <c r="CW33">
        <v>37.937</v>
      </c>
      <c r="CX33">
        <v>41.562</v>
      </c>
      <c r="CY33">
        <v>40.312</v>
      </c>
      <c r="CZ33">
        <v>41.187</v>
      </c>
      <c r="DA33">
        <v>40.187</v>
      </c>
      <c r="DB33">
        <v>555.13</v>
      </c>
      <c r="DC33">
        <v>39.86</v>
      </c>
      <c r="DD33">
        <v>0</v>
      </c>
      <c r="DE33">
        <v>1621533128.1</v>
      </c>
      <c r="DF33">
        <v>0</v>
      </c>
      <c r="DG33">
        <v>3.51701538461538</v>
      </c>
      <c r="DH33">
        <v>0.495411981975155</v>
      </c>
      <c r="DI33">
        <v>-2.65502905573922</v>
      </c>
      <c r="DJ33">
        <v>89.0171384615385</v>
      </c>
      <c r="DK33">
        <v>15</v>
      </c>
      <c r="DL33">
        <v>1621532642.5</v>
      </c>
      <c r="DM33" t="s">
        <v>296</v>
      </c>
      <c r="DN33">
        <v>1621532642.5</v>
      </c>
      <c r="DO33">
        <v>1621532639</v>
      </c>
      <c r="DP33">
        <v>3</v>
      </c>
      <c r="DQ33">
        <v>-0.072</v>
      </c>
      <c r="DR33">
        <v>-0.003</v>
      </c>
      <c r="DS33">
        <v>8.557</v>
      </c>
      <c r="DT33">
        <v>0.153</v>
      </c>
      <c r="DU33">
        <v>420</v>
      </c>
      <c r="DV33">
        <v>13</v>
      </c>
      <c r="DW33">
        <v>1.61</v>
      </c>
      <c r="DX33">
        <v>0.39</v>
      </c>
      <c r="DY33">
        <v>66.92908</v>
      </c>
      <c r="DZ33">
        <v>-442.754055534709</v>
      </c>
      <c r="EA33">
        <v>43.1798339351381</v>
      </c>
      <c r="EB33">
        <v>0</v>
      </c>
      <c r="EC33">
        <v>3.50914857142857</v>
      </c>
      <c r="ED33">
        <v>0.552128013170631</v>
      </c>
      <c r="EE33">
        <v>0.174821874034162</v>
      </c>
      <c r="EF33">
        <v>1</v>
      </c>
      <c r="EG33">
        <v>-0.00596169625</v>
      </c>
      <c r="EH33">
        <v>0.0141284509193246</v>
      </c>
      <c r="EI33">
        <v>0.0191701302598983</v>
      </c>
      <c r="EJ33">
        <v>1</v>
      </c>
      <c r="EK33">
        <v>2</v>
      </c>
      <c r="EL33">
        <v>3</v>
      </c>
      <c r="EM33" t="s">
        <v>297</v>
      </c>
      <c r="EN33">
        <v>100</v>
      </c>
      <c r="EO33">
        <v>100</v>
      </c>
      <c r="EP33">
        <v>5.748</v>
      </c>
      <c r="EQ33">
        <v>0.1523</v>
      </c>
      <c r="ER33">
        <v>5.25094258564196</v>
      </c>
      <c r="ES33">
        <v>0.0095515401478521</v>
      </c>
      <c r="ET33">
        <v>-4.08282145803731e-06</v>
      </c>
      <c r="EU33">
        <v>9.61633180237613e-10</v>
      </c>
      <c r="EV33">
        <v>-0.0159267325573649</v>
      </c>
      <c r="EW33">
        <v>0.00964955815971448</v>
      </c>
      <c r="EX33">
        <v>0.000351754833574242</v>
      </c>
      <c r="EY33">
        <v>-6.74969522547015e-06</v>
      </c>
      <c r="EZ33">
        <v>-1</v>
      </c>
      <c r="FA33">
        <v>-1</v>
      </c>
      <c r="FB33">
        <v>-1</v>
      </c>
      <c r="FC33">
        <v>-1</v>
      </c>
      <c r="FD33">
        <v>8</v>
      </c>
      <c r="FE33">
        <v>8.1</v>
      </c>
      <c r="FF33">
        <v>2</v>
      </c>
      <c r="FG33">
        <v>794.152</v>
      </c>
      <c r="FH33">
        <v>737.5</v>
      </c>
      <c r="FI33">
        <v>20.0003</v>
      </c>
      <c r="FJ33">
        <v>27.0321</v>
      </c>
      <c r="FK33">
        <v>29.9999</v>
      </c>
      <c r="FL33">
        <v>27.1442</v>
      </c>
      <c r="FM33">
        <v>27.1177</v>
      </c>
      <c r="FN33">
        <v>5.96103</v>
      </c>
      <c r="FO33">
        <v>27.746</v>
      </c>
      <c r="FP33">
        <v>13.9161</v>
      </c>
      <c r="FQ33">
        <v>20</v>
      </c>
      <c r="FR33">
        <v>57.3</v>
      </c>
      <c r="FS33">
        <v>13.1149</v>
      </c>
      <c r="FT33">
        <v>99.9843</v>
      </c>
      <c r="FU33">
        <v>100.348</v>
      </c>
    </row>
    <row r="34" spans="1:177">
      <c r="A34">
        <v>18</v>
      </c>
      <c r="B34">
        <v>1621533126.5</v>
      </c>
      <c r="C34">
        <v>34</v>
      </c>
      <c r="D34" t="s">
        <v>332</v>
      </c>
      <c r="E34" t="s">
        <v>333</v>
      </c>
      <c r="G34">
        <v>1621533126.5</v>
      </c>
      <c r="H34">
        <f>CD34*AF34*(BZ34-CA34)/(100*BS34*(1000-AF34*BZ34))</f>
        <v>0</v>
      </c>
      <c r="I34">
        <f>CD34*AF34*(BY34-BX34*(1000-AF34*CA34)/(1000-AF34*BZ34))/(100*BS34)</f>
        <v>0</v>
      </c>
      <c r="J34">
        <f>BX34 - IF(AF34&gt;1, I34*BS34*100.0/(AH34*CL34), 0)</f>
        <v>0</v>
      </c>
      <c r="K34">
        <f>((Q34-H34/2)*J34-I34)/(Q34+H34/2)</f>
        <v>0</v>
      </c>
      <c r="L34">
        <f>K34*(CE34+CF34)/1000.0</f>
        <v>0</v>
      </c>
      <c r="M34">
        <f>(BX34 - IF(AF34&gt;1, I34*BS34*100.0/(AH34*CL34), 0))*(CE34+CF34)/1000.0</f>
        <v>0</v>
      </c>
      <c r="N34">
        <f>2.0/((1/P34-1/O34)+SIGN(P34)*SQRT((1/P34-1/O34)*(1/P34-1/O34) + 4*BT34/((BT34+1)*(BT34+1))*(2*1/P34*1/O34-1/O34*1/O34)))</f>
        <v>0</v>
      </c>
      <c r="O34">
        <f>IF(LEFT(BU34,1)&lt;&gt;"0",IF(LEFT(BU34,1)="1",3.0,BV34),$D$5+$E$5*(CL34*CE34/($K$5*1000))+$F$5*(CL34*CE34/($K$5*1000))*MAX(MIN(BS34,$J$5),$I$5)*MAX(MIN(BS34,$J$5),$I$5)+$G$5*MAX(MIN(BS34,$J$5),$I$5)*(CL34*CE34/($K$5*1000))+$H$5*(CL34*CE34/($K$5*1000))*(CL34*CE34/($K$5*1000)))</f>
        <v>0</v>
      </c>
      <c r="P34">
        <f>H34*(1000-(1000*0.61365*exp(17.502*T34/(240.97+T34))/(CE34+CF34)+BZ34)/2)/(1000*0.61365*exp(17.502*T34/(240.97+T34))/(CE34+CF34)-BZ34)</f>
        <v>0</v>
      </c>
      <c r="Q34">
        <f>1/((BT34+1)/(N34/1.6)+1/(O34/1.37)) + BT34/((BT34+1)/(N34/1.6) + BT34/(O34/1.37))</f>
        <v>0</v>
      </c>
      <c r="R34">
        <f>(BP34*BR34)</f>
        <v>0</v>
      </c>
      <c r="S34">
        <f>(CG34+(R34+2*0.95*5.67E-8*(((CG34+$B$7)+273)^4-(CG34+273)^4)-44100*H34)/(1.84*29.3*O34+8*0.95*5.67E-8*(CG34+273)^3))</f>
        <v>0</v>
      </c>
      <c r="T34">
        <f>($C$7*CH34+$D$7*CI34+$E$7*S34)</f>
        <v>0</v>
      </c>
      <c r="U34">
        <f>0.61365*exp(17.502*T34/(240.97+T34))</f>
        <v>0</v>
      </c>
      <c r="V34">
        <f>(W34/X34*100)</f>
        <v>0</v>
      </c>
      <c r="W34">
        <f>BZ34*(CE34+CF34)/1000</f>
        <v>0</v>
      </c>
      <c r="X34">
        <f>0.61365*exp(17.502*CG34/(240.97+CG34))</f>
        <v>0</v>
      </c>
      <c r="Y34">
        <f>(U34-BZ34*(CE34+CF34)/1000)</f>
        <v>0</v>
      </c>
      <c r="Z34">
        <f>(-H34*44100)</f>
        <v>0</v>
      </c>
      <c r="AA34">
        <f>2*29.3*O34*0.92*(CG34-T34)</f>
        <v>0</v>
      </c>
      <c r="AB34">
        <f>2*0.95*5.67E-8*(((CG34+$B$7)+273)^4-(T34+273)^4)</f>
        <v>0</v>
      </c>
      <c r="AC34">
        <f>R34+AB34+Z34+AA34</f>
        <v>0</v>
      </c>
      <c r="AD34">
        <v>0</v>
      </c>
      <c r="AE34">
        <v>0</v>
      </c>
      <c r="AF34">
        <f>IF(AD34*$H$13&gt;=AH34,1.0,(AH34/(AH34-AD34*$H$13)))</f>
        <v>0</v>
      </c>
      <c r="AG34">
        <f>(AF34-1)*100</f>
        <v>0</v>
      </c>
      <c r="AH34">
        <f>MAX(0,($B$13+$C$13*CL34)/(1+$D$13*CL34)*CE34/(CG34+273)*$E$13)</f>
        <v>0</v>
      </c>
      <c r="AI34" t="s">
        <v>294</v>
      </c>
      <c r="AJ34">
        <v>0</v>
      </c>
      <c r="AK34">
        <v>0</v>
      </c>
      <c r="AL34">
        <f>AK34-AJ34</f>
        <v>0</v>
      </c>
      <c r="AM34">
        <f>AL34/AK34</f>
        <v>0</v>
      </c>
      <c r="AN34">
        <v>0</v>
      </c>
      <c r="AO34" t="s">
        <v>294</v>
      </c>
      <c r="AP34">
        <v>0</v>
      </c>
      <c r="AQ34">
        <v>0</v>
      </c>
      <c r="AR34">
        <f>1-AP34/AQ34</f>
        <v>0</v>
      </c>
      <c r="AS34">
        <v>0.5</v>
      </c>
      <c r="AT34">
        <f>BP34</f>
        <v>0</v>
      </c>
      <c r="AU34">
        <f>I34</f>
        <v>0</v>
      </c>
      <c r="AV34">
        <f>AR34*AS34*AT34</f>
        <v>0</v>
      </c>
      <c r="AW34">
        <f>BB34/AQ34</f>
        <v>0</v>
      </c>
      <c r="AX34">
        <f>(AU34-AN34)/AT34</f>
        <v>0</v>
      </c>
      <c r="AY34">
        <f>(AK34-AQ34)/AQ34</f>
        <v>0</v>
      </c>
      <c r="AZ34" t="s">
        <v>294</v>
      </c>
      <c r="BA34">
        <v>0</v>
      </c>
      <c r="BB34">
        <f>AQ34-BA34</f>
        <v>0</v>
      </c>
      <c r="BC34">
        <f>(AQ34-AP34)/(AQ34-BA34)</f>
        <v>0</v>
      </c>
      <c r="BD34">
        <f>(AK34-AQ34)/(AK34-BA34)</f>
        <v>0</v>
      </c>
      <c r="BE34">
        <f>(AQ34-AP34)/(AQ34-AJ34)</f>
        <v>0</v>
      </c>
      <c r="BF34">
        <f>(AK34-AQ34)/(AK34-AJ34)</f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f>$B$11*CM34+$C$11*CN34+$F$11*CO34*(1-CR34)</f>
        <v>0</v>
      </c>
      <c r="BP34">
        <f>BO34*BQ34</f>
        <v>0</v>
      </c>
      <c r="BQ34">
        <f>($B$11*$D$9+$C$11*$D$9+$F$11*((DB34+CT34)/MAX(DB34+CT34+DC34, 0.1)*$I$9+DC34/MAX(DB34+CT34+DC34, 0.1)*$J$9))/($B$11+$C$11+$F$11)</f>
        <v>0</v>
      </c>
      <c r="BR34">
        <f>($B$11*$K$9+$C$11*$K$9+$F$11*((DB34+CT34)/MAX(DB34+CT34+DC34, 0.1)*$P$9+DC34/MAX(DB34+CT34+DC34, 0.1)*$Q$9))/($B$11+$C$11+$F$11)</f>
        <v>0</v>
      </c>
      <c r="BS34">
        <v>6</v>
      </c>
      <c r="BT34">
        <v>0.5</v>
      </c>
      <c r="BU34" t="s">
        <v>295</v>
      </c>
      <c r="BV34">
        <v>2</v>
      </c>
      <c r="BW34">
        <v>1621533126.5</v>
      </c>
      <c r="BX34">
        <v>56.4819</v>
      </c>
      <c r="BY34">
        <v>53.0644</v>
      </c>
      <c r="BZ34">
        <v>13.0365</v>
      </c>
      <c r="CA34">
        <v>13.0337</v>
      </c>
      <c r="CB34">
        <v>50.7566</v>
      </c>
      <c r="CC34">
        <v>12.8842</v>
      </c>
      <c r="CD34">
        <v>700.138</v>
      </c>
      <c r="CE34">
        <v>100.936</v>
      </c>
      <c r="CF34">
        <v>0.100793</v>
      </c>
      <c r="CG34">
        <v>23.0302</v>
      </c>
      <c r="CH34">
        <v>22.9891</v>
      </c>
      <c r="CI34">
        <v>999.9</v>
      </c>
      <c r="CJ34">
        <v>0</v>
      </c>
      <c r="CK34">
        <v>0</v>
      </c>
      <c r="CL34">
        <v>9930</v>
      </c>
      <c r="CM34">
        <v>0</v>
      </c>
      <c r="CN34">
        <v>3.3811</v>
      </c>
      <c r="CO34">
        <v>599.992</v>
      </c>
      <c r="CP34">
        <v>0.933003</v>
      </c>
      <c r="CQ34">
        <v>0.0669971</v>
      </c>
      <c r="CR34">
        <v>0</v>
      </c>
      <c r="CS34">
        <v>3.4887</v>
      </c>
      <c r="CT34">
        <v>4.99951</v>
      </c>
      <c r="CU34">
        <v>89.0432</v>
      </c>
      <c r="CV34">
        <v>4814.04</v>
      </c>
      <c r="CW34">
        <v>37.937</v>
      </c>
      <c r="CX34">
        <v>41.625</v>
      </c>
      <c r="CY34">
        <v>40.312</v>
      </c>
      <c r="CZ34">
        <v>41.187</v>
      </c>
      <c r="DA34">
        <v>40.187</v>
      </c>
      <c r="DB34">
        <v>555.13</v>
      </c>
      <c r="DC34">
        <v>39.86</v>
      </c>
      <c r="DD34">
        <v>0</v>
      </c>
      <c r="DE34">
        <v>1621533130.5</v>
      </c>
      <c r="DF34">
        <v>0</v>
      </c>
      <c r="DG34">
        <v>3.49408076923077</v>
      </c>
      <c r="DH34">
        <v>-0.0565777677998366</v>
      </c>
      <c r="DI34">
        <v>-1.67076239004759</v>
      </c>
      <c r="DJ34">
        <v>88.9864923076923</v>
      </c>
      <c r="DK34">
        <v>15</v>
      </c>
      <c r="DL34">
        <v>1621532642.5</v>
      </c>
      <c r="DM34" t="s">
        <v>296</v>
      </c>
      <c r="DN34">
        <v>1621532642.5</v>
      </c>
      <c r="DO34">
        <v>1621532639</v>
      </c>
      <c r="DP34">
        <v>3</v>
      </c>
      <c r="DQ34">
        <v>-0.072</v>
      </c>
      <c r="DR34">
        <v>-0.003</v>
      </c>
      <c r="DS34">
        <v>8.557</v>
      </c>
      <c r="DT34">
        <v>0.153</v>
      </c>
      <c r="DU34">
        <v>420</v>
      </c>
      <c r="DV34">
        <v>13</v>
      </c>
      <c r="DW34">
        <v>1.61</v>
      </c>
      <c r="DX34">
        <v>0.39</v>
      </c>
      <c r="DY34">
        <v>53.342459</v>
      </c>
      <c r="DZ34">
        <v>-388.555580938086</v>
      </c>
      <c r="EA34">
        <v>38.1601915232552</v>
      </c>
      <c r="EB34">
        <v>0</v>
      </c>
      <c r="EC34">
        <v>3.50216363636364</v>
      </c>
      <c r="ED34">
        <v>0.372070472891816</v>
      </c>
      <c r="EE34">
        <v>0.186921204948781</v>
      </c>
      <c r="EF34">
        <v>1</v>
      </c>
      <c r="EG34">
        <v>-0.006939618</v>
      </c>
      <c r="EH34">
        <v>0.0433822174108818</v>
      </c>
      <c r="EI34">
        <v>0.0187226299040821</v>
      </c>
      <c r="EJ34">
        <v>1</v>
      </c>
      <c r="EK34">
        <v>2</v>
      </c>
      <c r="EL34">
        <v>3</v>
      </c>
      <c r="EM34" t="s">
        <v>297</v>
      </c>
      <c r="EN34">
        <v>100</v>
      </c>
      <c r="EO34">
        <v>100</v>
      </c>
      <c r="EP34">
        <v>5.725</v>
      </c>
      <c r="EQ34">
        <v>0.1523</v>
      </c>
      <c r="ER34">
        <v>5.25094258564196</v>
      </c>
      <c r="ES34">
        <v>0.0095515401478521</v>
      </c>
      <c r="ET34">
        <v>-4.08282145803731e-06</v>
      </c>
      <c r="EU34">
        <v>9.61633180237613e-10</v>
      </c>
      <c r="EV34">
        <v>-0.0159267325573649</v>
      </c>
      <c r="EW34">
        <v>0.00964955815971448</v>
      </c>
      <c r="EX34">
        <v>0.000351754833574242</v>
      </c>
      <c r="EY34">
        <v>-6.74969522547015e-06</v>
      </c>
      <c r="EZ34">
        <v>-1</v>
      </c>
      <c r="FA34">
        <v>-1</v>
      </c>
      <c r="FB34">
        <v>-1</v>
      </c>
      <c r="FC34">
        <v>-1</v>
      </c>
      <c r="FD34">
        <v>8.1</v>
      </c>
      <c r="FE34">
        <v>8.1</v>
      </c>
      <c r="FF34">
        <v>2</v>
      </c>
      <c r="FG34">
        <v>794.833</v>
      </c>
      <c r="FH34">
        <v>737.878</v>
      </c>
      <c r="FI34">
        <v>20.0002</v>
      </c>
      <c r="FJ34">
        <v>27.0321</v>
      </c>
      <c r="FK34">
        <v>29.9999</v>
      </c>
      <c r="FL34">
        <v>27.1419</v>
      </c>
      <c r="FM34">
        <v>27.1177</v>
      </c>
      <c r="FN34">
        <v>6.09591</v>
      </c>
      <c r="FO34">
        <v>27.746</v>
      </c>
      <c r="FP34">
        <v>13.9161</v>
      </c>
      <c r="FQ34">
        <v>20</v>
      </c>
      <c r="FR34">
        <v>60.65</v>
      </c>
      <c r="FS34">
        <v>13.1149</v>
      </c>
      <c r="FT34">
        <v>99.9862</v>
      </c>
      <c r="FU34">
        <v>100.349</v>
      </c>
    </row>
    <row r="35" spans="1:177">
      <c r="A35">
        <v>19</v>
      </c>
      <c r="B35">
        <v>1621533128.5</v>
      </c>
      <c r="C35">
        <v>36</v>
      </c>
      <c r="D35" t="s">
        <v>334</v>
      </c>
      <c r="E35" t="s">
        <v>335</v>
      </c>
      <c r="G35">
        <v>1621533128.5</v>
      </c>
      <c r="H35">
        <f>CD35*AF35*(BZ35-CA35)/(100*BS35*(1000-AF35*BZ35))</f>
        <v>0</v>
      </c>
      <c r="I35">
        <f>CD35*AF35*(BY35-BX35*(1000-AF35*CA35)/(1000-AF35*BZ35))/(100*BS35)</f>
        <v>0</v>
      </c>
      <c r="J35">
        <f>BX35 - IF(AF35&gt;1, I35*BS35*100.0/(AH35*CL35), 0)</f>
        <v>0</v>
      </c>
      <c r="K35">
        <f>((Q35-H35/2)*J35-I35)/(Q35+H35/2)</f>
        <v>0</v>
      </c>
      <c r="L35">
        <f>K35*(CE35+CF35)/1000.0</f>
        <v>0</v>
      </c>
      <c r="M35">
        <f>(BX35 - IF(AF35&gt;1, I35*BS35*100.0/(AH35*CL35), 0))*(CE35+CF35)/1000.0</f>
        <v>0</v>
      </c>
      <c r="N35">
        <f>2.0/((1/P35-1/O35)+SIGN(P35)*SQRT((1/P35-1/O35)*(1/P35-1/O35) + 4*BT35/((BT35+1)*(BT35+1))*(2*1/P35*1/O35-1/O35*1/O35)))</f>
        <v>0</v>
      </c>
      <c r="O35">
        <f>IF(LEFT(BU35,1)&lt;&gt;"0",IF(LEFT(BU35,1)="1",3.0,BV35),$D$5+$E$5*(CL35*CE35/($K$5*1000))+$F$5*(CL35*CE35/($K$5*1000))*MAX(MIN(BS35,$J$5),$I$5)*MAX(MIN(BS35,$J$5),$I$5)+$G$5*MAX(MIN(BS35,$J$5),$I$5)*(CL35*CE35/($K$5*1000))+$H$5*(CL35*CE35/($K$5*1000))*(CL35*CE35/($K$5*1000)))</f>
        <v>0</v>
      </c>
      <c r="P35">
        <f>H35*(1000-(1000*0.61365*exp(17.502*T35/(240.97+T35))/(CE35+CF35)+BZ35)/2)/(1000*0.61365*exp(17.502*T35/(240.97+T35))/(CE35+CF35)-BZ35)</f>
        <v>0</v>
      </c>
      <c r="Q35">
        <f>1/((BT35+1)/(N35/1.6)+1/(O35/1.37)) + BT35/((BT35+1)/(N35/1.6) + BT35/(O35/1.37))</f>
        <v>0</v>
      </c>
      <c r="R35">
        <f>(BP35*BR35)</f>
        <v>0</v>
      </c>
      <c r="S35">
        <f>(CG35+(R35+2*0.95*5.67E-8*(((CG35+$B$7)+273)^4-(CG35+273)^4)-44100*H35)/(1.84*29.3*O35+8*0.95*5.67E-8*(CG35+273)^3))</f>
        <v>0</v>
      </c>
      <c r="T35">
        <f>($C$7*CH35+$D$7*CI35+$E$7*S35)</f>
        <v>0</v>
      </c>
      <c r="U35">
        <f>0.61365*exp(17.502*T35/(240.97+T35))</f>
        <v>0</v>
      </c>
      <c r="V35">
        <f>(W35/X35*100)</f>
        <v>0</v>
      </c>
      <c r="W35">
        <f>BZ35*(CE35+CF35)/1000</f>
        <v>0</v>
      </c>
      <c r="X35">
        <f>0.61365*exp(17.502*CG35/(240.97+CG35))</f>
        <v>0</v>
      </c>
      <c r="Y35">
        <f>(U35-BZ35*(CE35+CF35)/1000)</f>
        <v>0</v>
      </c>
      <c r="Z35">
        <f>(-H35*44100)</f>
        <v>0</v>
      </c>
      <c r="AA35">
        <f>2*29.3*O35*0.92*(CG35-T35)</f>
        <v>0</v>
      </c>
      <c r="AB35">
        <f>2*0.95*5.67E-8*(((CG35+$B$7)+273)^4-(T35+273)^4)</f>
        <v>0</v>
      </c>
      <c r="AC35">
        <f>R35+AB35+Z35+AA35</f>
        <v>0</v>
      </c>
      <c r="AD35">
        <v>0</v>
      </c>
      <c r="AE35">
        <v>0</v>
      </c>
      <c r="AF35">
        <f>IF(AD35*$H$13&gt;=AH35,1.0,(AH35/(AH35-AD35*$H$13)))</f>
        <v>0</v>
      </c>
      <c r="AG35">
        <f>(AF35-1)*100</f>
        <v>0</v>
      </c>
      <c r="AH35">
        <f>MAX(0,($B$13+$C$13*CL35)/(1+$D$13*CL35)*CE35/(CG35+273)*$E$13)</f>
        <v>0</v>
      </c>
      <c r="AI35" t="s">
        <v>294</v>
      </c>
      <c r="AJ35">
        <v>0</v>
      </c>
      <c r="AK35">
        <v>0</v>
      </c>
      <c r="AL35">
        <f>AK35-AJ35</f>
        <v>0</v>
      </c>
      <c r="AM35">
        <f>AL35/AK35</f>
        <v>0</v>
      </c>
      <c r="AN35">
        <v>0</v>
      </c>
      <c r="AO35" t="s">
        <v>294</v>
      </c>
      <c r="AP35">
        <v>0</v>
      </c>
      <c r="AQ35">
        <v>0</v>
      </c>
      <c r="AR35">
        <f>1-AP35/AQ35</f>
        <v>0</v>
      </c>
      <c r="AS35">
        <v>0.5</v>
      </c>
      <c r="AT35">
        <f>BP35</f>
        <v>0</v>
      </c>
      <c r="AU35">
        <f>I35</f>
        <v>0</v>
      </c>
      <c r="AV35">
        <f>AR35*AS35*AT35</f>
        <v>0</v>
      </c>
      <c r="AW35">
        <f>BB35/AQ35</f>
        <v>0</v>
      </c>
      <c r="AX35">
        <f>(AU35-AN35)/AT35</f>
        <v>0</v>
      </c>
      <c r="AY35">
        <f>(AK35-AQ35)/AQ35</f>
        <v>0</v>
      </c>
      <c r="AZ35" t="s">
        <v>294</v>
      </c>
      <c r="BA35">
        <v>0</v>
      </c>
      <c r="BB35">
        <f>AQ35-BA35</f>
        <v>0</v>
      </c>
      <c r="BC35">
        <f>(AQ35-AP35)/(AQ35-BA35)</f>
        <v>0</v>
      </c>
      <c r="BD35">
        <f>(AK35-AQ35)/(AK35-BA35)</f>
        <v>0</v>
      </c>
      <c r="BE35">
        <f>(AQ35-AP35)/(AQ35-AJ35)</f>
        <v>0</v>
      </c>
      <c r="BF35">
        <f>(AK35-AQ35)/(AK35-AJ35)</f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f>$B$11*CM35+$C$11*CN35+$F$11*CO35*(1-CR35)</f>
        <v>0</v>
      </c>
      <c r="BP35">
        <f>BO35*BQ35</f>
        <v>0</v>
      </c>
      <c r="BQ35">
        <f>($B$11*$D$9+$C$11*$D$9+$F$11*((DB35+CT35)/MAX(DB35+CT35+DC35, 0.1)*$I$9+DC35/MAX(DB35+CT35+DC35, 0.1)*$J$9))/($B$11+$C$11+$F$11)</f>
        <v>0</v>
      </c>
      <c r="BR35">
        <f>($B$11*$K$9+$C$11*$K$9+$F$11*((DB35+CT35)/MAX(DB35+CT35+DC35, 0.1)*$P$9+DC35/MAX(DB35+CT35+DC35, 0.1)*$Q$9))/($B$11+$C$11+$F$11)</f>
        <v>0</v>
      </c>
      <c r="BS35">
        <v>6</v>
      </c>
      <c r="BT35">
        <v>0.5</v>
      </c>
      <c r="BU35" t="s">
        <v>295</v>
      </c>
      <c r="BV35">
        <v>2</v>
      </c>
      <c r="BW35">
        <v>1621533128.5</v>
      </c>
      <c r="BX35">
        <v>55.5089</v>
      </c>
      <c r="BY35">
        <v>55.3554</v>
      </c>
      <c r="BZ35">
        <v>13.0356</v>
      </c>
      <c r="CA35">
        <v>13.0503</v>
      </c>
      <c r="CB35">
        <v>49.7923</v>
      </c>
      <c r="CC35">
        <v>12.8832</v>
      </c>
      <c r="CD35">
        <v>699.982</v>
      </c>
      <c r="CE35">
        <v>100.935</v>
      </c>
      <c r="CF35">
        <v>0.10072</v>
      </c>
      <c r="CG35">
        <v>23.0294</v>
      </c>
      <c r="CH35">
        <v>23.0092</v>
      </c>
      <c r="CI35">
        <v>999.9</v>
      </c>
      <c r="CJ35">
        <v>0</v>
      </c>
      <c r="CK35">
        <v>0</v>
      </c>
      <c r="CL35">
        <v>10010</v>
      </c>
      <c r="CM35">
        <v>0</v>
      </c>
      <c r="CN35">
        <v>3.3811</v>
      </c>
      <c r="CO35">
        <v>599.99</v>
      </c>
      <c r="CP35">
        <v>0.933003</v>
      </c>
      <c r="CQ35">
        <v>0.0669971</v>
      </c>
      <c r="CR35">
        <v>0</v>
      </c>
      <c r="CS35">
        <v>3.2714</v>
      </c>
      <c r="CT35">
        <v>4.99951</v>
      </c>
      <c r="CU35">
        <v>88.9062</v>
      </c>
      <c r="CV35">
        <v>4814.02</v>
      </c>
      <c r="CW35">
        <v>37.937</v>
      </c>
      <c r="CX35">
        <v>41.562</v>
      </c>
      <c r="CY35">
        <v>40.312</v>
      </c>
      <c r="CZ35">
        <v>41.25</v>
      </c>
      <c r="DA35">
        <v>40.187</v>
      </c>
      <c r="DB35">
        <v>555.13</v>
      </c>
      <c r="DC35">
        <v>39.86</v>
      </c>
      <c r="DD35">
        <v>0</v>
      </c>
      <c r="DE35">
        <v>1621533132.3</v>
      </c>
      <c r="DF35">
        <v>0</v>
      </c>
      <c r="DG35">
        <v>3.495632</v>
      </c>
      <c r="DH35">
        <v>-0.849538448818948</v>
      </c>
      <c r="DI35">
        <v>-1.82499231591591</v>
      </c>
      <c r="DJ35">
        <v>88.9871</v>
      </c>
      <c r="DK35">
        <v>15</v>
      </c>
      <c r="DL35">
        <v>1621532642.5</v>
      </c>
      <c r="DM35" t="s">
        <v>296</v>
      </c>
      <c r="DN35">
        <v>1621532642.5</v>
      </c>
      <c r="DO35">
        <v>1621532639</v>
      </c>
      <c r="DP35">
        <v>3</v>
      </c>
      <c r="DQ35">
        <v>-0.072</v>
      </c>
      <c r="DR35">
        <v>-0.003</v>
      </c>
      <c r="DS35">
        <v>8.557</v>
      </c>
      <c r="DT35">
        <v>0.153</v>
      </c>
      <c r="DU35">
        <v>420</v>
      </c>
      <c r="DV35">
        <v>13</v>
      </c>
      <c r="DW35">
        <v>1.61</v>
      </c>
      <c r="DX35">
        <v>0.39</v>
      </c>
      <c r="DY35">
        <v>41.28287925</v>
      </c>
      <c r="DZ35">
        <v>-330.668732645403</v>
      </c>
      <c r="EA35">
        <v>32.689151332675</v>
      </c>
      <c r="EB35">
        <v>0</v>
      </c>
      <c r="EC35">
        <v>3.49208181818182</v>
      </c>
      <c r="ED35">
        <v>-0.102457420241869</v>
      </c>
      <c r="EE35">
        <v>0.202566199362003</v>
      </c>
      <c r="EF35">
        <v>1</v>
      </c>
      <c r="EG35">
        <v>-0.00540911285</v>
      </c>
      <c r="EH35">
        <v>0.0337202273245779</v>
      </c>
      <c r="EI35">
        <v>0.0175896488958399</v>
      </c>
      <c r="EJ35">
        <v>1</v>
      </c>
      <c r="EK35">
        <v>2</v>
      </c>
      <c r="EL35">
        <v>3</v>
      </c>
      <c r="EM35" t="s">
        <v>297</v>
      </c>
      <c r="EN35">
        <v>100</v>
      </c>
      <c r="EO35">
        <v>100</v>
      </c>
      <c r="EP35">
        <v>5.717</v>
      </c>
      <c r="EQ35">
        <v>0.1524</v>
      </c>
      <c r="ER35">
        <v>5.25094258564196</v>
      </c>
      <c r="ES35">
        <v>0.0095515401478521</v>
      </c>
      <c r="ET35">
        <v>-4.08282145803731e-06</v>
      </c>
      <c r="EU35">
        <v>9.61633180237613e-10</v>
      </c>
      <c r="EV35">
        <v>-0.0159267325573649</v>
      </c>
      <c r="EW35">
        <v>0.00964955815971448</v>
      </c>
      <c r="EX35">
        <v>0.000351754833574242</v>
      </c>
      <c r="EY35">
        <v>-6.74969522547015e-06</v>
      </c>
      <c r="EZ35">
        <v>-1</v>
      </c>
      <c r="FA35">
        <v>-1</v>
      </c>
      <c r="FB35">
        <v>-1</v>
      </c>
      <c r="FC35">
        <v>-1</v>
      </c>
      <c r="FD35">
        <v>8.1</v>
      </c>
      <c r="FE35">
        <v>8.2</v>
      </c>
      <c r="FF35">
        <v>2</v>
      </c>
      <c r="FG35">
        <v>794.298</v>
      </c>
      <c r="FH35">
        <v>738.446</v>
      </c>
      <c r="FI35">
        <v>20.0001</v>
      </c>
      <c r="FJ35">
        <v>27.0298</v>
      </c>
      <c r="FK35">
        <v>29.9999</v>
      </c>
      <c r="FL35">
        <v>27.1419</v>
      </c>
      <c r="FM35">
        <v>27.1172</v>
      </c>
      <c r="FN35">
        <v>6.24643</v>
      </c>
      <c r="FO35">
        <v>27.4611</v>
      </c>
      <c r="FP35">
        <v>13.9161</v>
      </c>
      <c r="FQ35">
        <v>20</v>
      </c>
      <c r="FR35">
        <v>64.01</v>
      </c>
      <c r="FS35">
        <v>13.1149</v>
      </c>
      <c r="FT35">
        <v>99.9877</v>
      </c>
      <c r="FU35">
        <v>100.348</v>
      </c>
    </row>
    <row r="36" spans="1:177">
      <c r="A36">
        <v>20</v>
      </c>
      <c r="B36">
        <v>1621533130.5</v>
      </c>
      <c r="C36">
        <v>38</v>
      </c>
      <c r="D36" t="s">
        <v>336</v>
      </c>
      <c r="E36" t="s">
        <v>337</v>
      </c>
      <c r="G36">
        <v>1621533130.5</v>
      </c>
      <c r="H36">
        <f>CD36*AF36*(BZ36-CA36)/(100*BS36*(1000-AF36*BZ36))</f>
        <v>0</v>
      </c>
      <c r="I36">
        <f>CD36*AF36*(BY36-BX36*(1000-AF36*CA36)/(1000-AF36*BZ36))/(100*BS36)</f>
        <v>0</v>
      </c>
      <c r="J36">
        <f>BX36 - IF(AF36&gt;1, I36*BS36*100.0/(AH36*CL36), 0)</f>
        <v>0</v>
      </c>
      <c r="K36">
        <f>((Q36-H36/2)*J36-I36)/(Q36+H36/2)</f>
        <v>0</v>
      </c>
      <c r="L36">
        <f>K36*(CE36+CF36)/1000.0</f>
        <v>0</v>
      </c>
      <c r="M36">
        <f>(BX36 - IF(AF36&gt;1, I36*BS36*100.0/(AH36*CL36), 0))*(CE36+CF36)/1000.0</f>
        <v>0</v>
      </c>
      <c r="N36">
        <f>2.0/((1/P36-1/O36)+SIGN(P36)*SQRT((1/P36-1/O36)*(1/P36-1/O36) + 4*BT36/((BT36+1)*(BT36+1))*(2*1/P36*1/O36-1/O36*1/O36)))</f>
        <v>0</v>
      </c>
      <c r="O36">
        <f>IF(LEFT(BU36,1)&lt;&gt;"0",IF(LEFT(BU36,1)="1",3.0,BV36),$D$5+$E$5*(CL36*CE36/($K$5*1000))+$F$5*(CL36*CE36/($K$5*1000))*MAX(MIN(BS36,$J$5),$I$5)*MAX(MIN(BS36,$J$5),$I$5)+$G$5*MAX(MIN(BS36,$J$5),$I$5)*(CL36*CE36/($K$5*1000))+$H$5*(CL36*CE36/($K$5*1000))*(CL36*CE36/($K$5*1000)))</f>
        <v>0</v>
      </c>
      <c r="P36">
        <f>H36*(1000-(1000*0.61365*exp(17.502*T36/(240.97+T36))/(CE36+CF36)+BZ36)/2)/(1000*0.61365*exp(17.502*T36/(240.97+T36))/(CE36+CF36)-BZ36)</f>
        <v>0</v>
      </c>
      <c r="Q36">
        <f>1/((BT36+1)/(N36/1.6)+1/(O36/1.37)) + BT36/((BT36+1)/(N36/1.6) + BT36/(O36/1.37))</f>
        <v>0</v>
      </c>
      <c r="R36">
        <f>(BP36*BR36)</f>
        <v>0</v>
      </c>
      <c r="S36">
        <f>(CG36+(R36+2*0.95*5.67E-8*(((CG36+$B$7)+273)^4-(CG36+273)^4)-44100*H36)/(1.84*29.3*O36+8*0.95*5.67E-8*(CG36+273)^3))</f>
        <v>0</v>
      </c>
      <c r="T36">
        <f>($C$7*CH36+$D$7*CI36+$E$7*S36)</f>
        <v>0</v>
      </c>
      <c r="U36">
        <f>0.61365*exp(17.502*T36/(240.97+T36))</f>
        <v>0</v>
      </c>
      <c r="V36">
        <f>(W36/X36*100)</f>
        <v>0</v>
      </c>
      <c r="W36">
        <f>BZ36*(CE36+CF36)/1000</f>
        <v>0</v>
      </c>
      <c r="X36">
        <f>0.61365*exp(17.502*CG36/(240.97+CG36))</f>
        <v>0</v>
      </c>
      <c r="Y36">
        <f>(U36-BZ36*(CE36+CF36)/1000)</f>
        <v>0</v>
      </c>
      <c r="Z36">
        <f>(-H36*44100)</f>
        <v>0</v>
      </c>
      <c r="AA36">
        <f>2*29.3*O36*0.92*(CG36-T36)</f>
        <v>0</v>
      </c>
      <c r="AB36">
        <f>2*0.95*5.67E-8*(((CG36+$B$7)+273)^4-(T36+273)^4)</f>
        <v>0</v>
      </c>
      <c r="AC36">
        <f>R36+AB36+Z36+AA36</f>
        <v>0</v>
      </c>
      <c r="AD36">
        <v>0</v>
      </c>
      <c r="AE36">
        <v>0</v>
      </c>
      <c r="AF36">
        <f>IF(AD36*$H$13&gt;=AH36,1.0,(AH36/(AH36-AD36*$H$13)))</f>
        <v>0</v>
      </c>
      <c r="AG36">
        <f>(AF36-1)*100</f>
        <v>0</v>
      </c>
      <c r="AH36">
        <f>MAX(0,($B$13+$C$13*CL36)/(1+$D$13*CL36)*CE36/(CG36+273)*$E$13)</f>
        <v>0</v>
      </c>
      <c r="AI36" t="s">
        <v>294</v>
      </c>
      <c r="AJ36">
        <v>0</v>
      </c>
      <c r="AK36">
        <v>0</v>
      </c>
      <c r="AL36">
        <f>AK36-AJ36</f>
        <v>0</v>
      </c>
      <c r="AM36">
        <f>AL36/AK36</f>
        <v>0</v>
      </c>
      <c r="AN36">
        <v>0</v>
      </c>
      <c r="AO36" t="s">
        <v>294</v>
      </c>
      <c r="AP36">
        <v>0</v>
      </c>
      <c r="AQ36">
        <v>0</v>
      </c>
      <c r="AR36">
        <f>1-AP36/AQ36</f>
        <v>0</v>
      </c>
      <c r="AS36">
        <v>0.5</v>
      </c>
      <c r="AT36">
        <f>BP36</f>
        <v>0</v>
      </c>
      <c r="AU36">
        <f>I36</f>
        <v>0</v>
      </c>
      <c r="AV36">
        <f>AR36*AS36*AT36</f>
        <v>0</v>
      </c>
      <c r="AW36">
        <f>BB36/AQ36</f>
        <v>0</v>
      </c>
      <c r="AX36">
        <f>(AU36-AN36)/AT36</f>
        <v>0</v>
      </c>
      <c r="AY36">
        <f>(AK36-AQ36)/AQ36</f>
        <v>0</v>
      </c>
      <c r="AZ36" t="s">
        <v>294</v>
      </c>
      <c r="BA36">
        <v>0</v>
      </c>
      <c r="BB36">
        <f>AQ36-BA36</f>
        <v>0</v>
      </c>
      <c r="BC36">
        <f>(AQ36-AP36)/(AQ36-BA36)</f>
        <v>0</v>
      </c>
      <c r="BD36">
        <f>(AK36-AQ36)/(AK36-BA36)</f>
        <v>0</v>
      </c>
      <c r="BE36">
        <f>(AQ36-AP36)/(AQ36-AJ36)</f>
        <v>0</v>
      </c>
      <c r="BF36">
        <f>(AK36-AQ36)/(AK36-AJ36)</f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f>$B$11*CM36+$C$11*CN36+$F$11*CO36*(1-CR36)</f>
        <v>0</v>
      </c>
      <c r="BP36">
        <f>BO36*BQ36</f>
        <v>0</v>
      </c>
      <c r="BQ36">
        <f>($B$11*$D$9+$C$11*$D$9+$F$11*((DB36+CT36)/MAX(DB36+CT36+DC36, 0.1)*$I$9+DC36/MAX(DB36+CT36+DC36, 0.1)*$J$9))/($B$11+$C$11+$F$11)</f>
        <v>0</v>
      </c>
      <c r="BR36">
        <f>($B$11*$K$9+$C$11*$K$9+$F$11*((DB36+CT36)/MAX(DB36+CT36+DC36, 0.1)*$P$9+DC36/MAX(DB36+CT36+DC36, 0.1)*$Q$9))/($B$11+$C$11+$F$11)</f>
        <v>0</v>
      </c>
      <c r="BS36">
        <v>6</v>
      </c>
      <c r="BT36">
        <v>0.5</v>
      </c>
      <c r="BU36" t="s">
        <v>295</v>
      </c>
      <c r="BV36">
        <v>2</v>
      </c>
      <c r="BW36">
        <v>1621533130.5</v>
      </c>
      <c r="BX36">
        <v>55.5563</v>
      </c>
      <c r="BY36">
        <v>57.8321</v>
      </c>
      <c r="BZ36">
        <v>13.0415</v>
      </c>
      <c r="CA36">
        <v>13.0854</v>
      </c>
      <c r="CB36">
        <v>49.8393</v>
      </c>
      <c r="CC36">
        <v>12.8891</v>
      </c>
      <c r="CD36">
        <v>699.914</v>
      </c>
      <c r="CE36">
        <v>100.936</v>
      </c>
      <c r="CF36">
        <v>0.100493</v>
      </c>
      <c r="CG36">
        <v>23.0294</v>
      </c>
      <c r="CH36">
        <v>23.0013</v>
      </c>
      <c r="CI36">
        <v>999.9</v>
      </c>
      <c r="CJ36">
        <v>0</v>
      </c>
      <c r="CK36">
        <v>0</v>
      </c>
      <c r="CL36">
        <v>9980</v>
      </c>
      <c r="CM36">
        <v>0</v>
      </c>
      <c r="CN36">
        <v>3.33586</v>
      </c>
      <c r="CO36">
        <v>599.99</v>
      </c>
      <c r="CP36">
        <v>0.933003</v>
      </c>
      <c r="CQ36">
        <v>0.0669971</v>
      </c>
      <c r="CR36">
        <v>0</v>
      </c>
      <c r="CS36">
        <v>3.701</v>
      </c>
      <c r="CT36">
        <v>4.99951</v>
      </c>
      <c r="CU36">
        <v>88.7677</v>
      </c>
      <c r="CV36">
        <v>4814.02</v>
      </c>
      <c r="CW36">
        <v>37.937</v>
      </c>
      <c r="CX36">
        <v>41.562</v>
      </c>
      <c r="CY36">
        <v>40.312</v>
      </c>
      <c r="CZ36">
        <v>41.25</v>
      </c>
      <c r="DA36">
        <v>40.187</v>
      </c>
      <c r="DB36">
        <v>555.13</v>
      </c>
      <c r="DC36">
        <v>39.86</v>
      </c>
      <c r="DD36">
        <v>0</v>
      </c>
      <c r="DE36">
        <v>1621533134.1</v>
      </c>
      <c r="DF36">
        <v>0</v>
      </c>
      <c r="DG36">
        <v>3.50446538461538</v>
      </c>
      <c r="DH36">
        <v>-0.952037597184964</v>
      </c>
      <c r="DI36">
        <v>-1.23835214182011</v>
      </c>
      <c r="DJ36">
        <v>88.9457384615385</v>
      </c>
      <c r="DK36">
        <v>15</v>
      </c>
      <c r="DL36">
        <v>1621532642.5</v>
      </c>
      <c r="DM36" t="s">
        <v>296</v>
      </c>
      <c r="DN36">
        <v>1621532642.5</v>
      </c>
      <c r="DO36">
        <v>1621532639</v>
      </c>
      <c r="DP36">
        <v>3</v>
      </c>
      <c r="DQ36">
        <v>-0.072</v>
      </c>
      <c r="DR36">
        <v>-0.003</v>
      </c>
      <c r="DS36">
        <v>8.557</v>
      </c>
      <c r="DT36">
        <v>0.153</v>
      </c>
      <c r="DU36">
        <v>420</v>
      </c>
      <c r="DV36">
        <v>13</v>
      </c>
      <c r="DW36">
        <v>1.61</v>
      </c>
      <c r="DX36">
        <v>0.39</v>
      </c>
      <c r="DY36">
        <v>30.914319125</v>
      </c>
      <c r="DZ36">
        <v>-274.299387861163</v>
      </c>
      <c r="EA36">
        <v>27.273959012371</v>
      </c>
      <c r="EB36">
        <v>0</v>
      </c>
      <c r="EC36">
        <v>3.47893714285714</v>
      </c>
      <c r="ED36">
        <v>-0.285665753424664</v>
      </c>
      <c r="EE36">
        <v>0.199488574804551</v>
      </c>
      <c r="EF36">
        <v>1</v>
      </c>
      <c r="EG36">
        <v>-0.0037395871</v>
      </c>
      <c r="EH36">
        <v>-0.0701063336285179</v>
      </c>
      <c r="EI36">
        <v>0.0159463880861119</v>
      </c>
      <c r="EJ36">
        <v>1</v>
      </c>
      <c r="EK36">
        <v>2</v>
      </c>
      <c r="EL36">
        <v>3</v>
      </c>
      <c r="EM36" t="s">
        <v>297</v>
      </c>
      <c r="EN36">
        <v>100</v>
      </c>
      <c r="EO36">
        <v>100</v>
      </c>
      <c r="EP36">
        <v>5.717</v>
      </c>
      <c r="EQ36">
        <v>0.1524</v>
      </c>
      <c r="ER36">
        <v>5.25094258564196</v>
      </c>
      <c r="ES36">
        <v>0.0095515401478521</v>
      </c>
      <c r="ET36">
        <v>-4.08282145803731e-06</v>
      </c>
      <c r="EU36">
        <v>9.61633180237613e-10</v>
      </c>
      <c r="EV36">
        <v>-0.0159267325573649</v>
      </c>
      <c r="EW36">
        <v>0.00964955815971448</v>
      </c>
      <c r="EX36">
        <v>0.000351754833574242</v>
      </c>
      <c r="EY36">
        <v>-6.74969522547015e-06</v>
      </c>
      <c r="EZ36">
        <v>-1</v>
      </c>
      <c r="FA36">
        <v>-1</v>
      </c>
      <c r="FB36">
        <v>-1</v>
      </c>
      <c r="FC36">
        <v>-1</v>
      </c>
      <c r="FD36">
        <v>8.1</v>
      </c>
      <c r="FE36">
        <v>8.2</v>
      </c>
      <c r="FF36">
        <v>2</v>
      </c>
      <c r="FG36">
        <v>794.265</v>
      </c>
      <c r="FH36">
        <v>737.847</v>
      </c>
      <c r="FI36">
        <v>20.0003</v>
      </c>
      <c r="FJ36">
        <v>27.0298</v>
      </c>
      <c r="FK36">
        <v>29.9999</v>
      </c>
      <c r="FL36">
        <v>27.1396</v>
      </c>
      <c r="FM36">
        <v>27.1154</v>
      </c>
      <c r="FN36">
        <v>6.41137</v>
      </c>
      <c r="FO36">
        <v>27.4611</v>
      </c>
      <c r="FP36">
        <v>13.5444</v>
      </c>
      <c r="FQ36">
        <v>20</v>
      </c>
      <c r="FR36">
        <v>67.39</v>
      </c>
      <c r="FS36">
        <v>13.1149</v>
      </c>
      <c r="FT36">
        <v>99.9855</v>
      </c>
      <c r="FU36">
        <v>100.349</v>
      </c>
    </row>
    <row r="37" spans="1:177">
      <c r="A37">
        <v>21</v>
      </c>
      <c r="B37">
        <v>1621533132.5</v>
      </c>
      <c r="C37">
        <v>40</v>
      </c>
      <c r="D37" t="s">
        <v>338</v>
      </c>
      <c r="E37" t="s">
        <v>339</v>
      </c>
      <c r="G37">
        <v>1621533132.5</v>
      </c>
      <c r="H37">
        <f>CD37*AF37*(BZ37-CA37)/(100*BS37*(1000-AF37*BZ37))</f>
        <v>0</v>
      </c>
      <c r="I37">
        <f>CD37*AF37*(BY37-BX37*(1000-AF37*CA37)/(1000-AF37*BZ37))/(100*BS37)</f>
        <v>0</v>
      </c>
      <c r="J37">
        <f>BX37 - IF(AF37&gt;1, I37*BS37*100.0/(AH37*CL37), 0)</f>
        <v>0</v>
      </c>
      <c r="K37">
        <f>((Q37-H37/2)*J37-I37)/(Q37+H37/2)</f>
        <v>0</v>
      </c>
      <c r="L37">
        <f>K37*(CE37+CF37)/1000.0</f>
        <v>0</v>
      </c>
      <c r="M37">
        <f>(BX37 - IF(AF37&gt;1, I37*BS37*100.0/(AH37*CL37), 0))*(CE37+CF37)/1000.0</f>
        <v>0</v>
      </c>
      <c r="N37">
        <f>2.0/((1/P37-1/O37)+SIGN(P37)*SQRT((1/P37-1/O37)*(1/P37-1/O37) + 4*BT37/((BT37+1)*(BT37+1))*(2*1/P37*1/O37-1/O37*1/O37)))</f>
        <v>0</v>
      </c>
      <c r="O37">
        <f>IF(LEFT(BU37,1)&lt;&gt;"0",IF(LEFT(BU37,1)="1",3.0,BV37),$D$5+$E$5*(CL37*CE37/($K$5*1000))+$F$5*(CL37*CE37/($K$5*1000))*MAX(MIN(BS37,$J$5),$I$5)*MAX(MIN(BS37,$J$5),$I$5)+$G$5*MAX(MIN(BS37,$J$5),$I$5)*(CL37*CE37/($K$5*1000))+$H$5*(CL37*CE37/($K$5*1000))*(CL37*CE37/($K$5*1000)))</f>
        <v>0</v>
      </c>
      <c r="P37">
        <f>H37*(1000-(1000*0.61365*exp(17.502*T37/(240.97+T37))/(CE37+CF37)+BZ37)/2)/(1000*0.61365*exp(17.502*T37/(240.97+T37))/(CE37+CF37)-BZ37)</f>
        <v>0</v>
      </c>
      <c r="Q37">
        <f>1/((BT37+1)/(N37/1.6)+1/(O37/1.37)) + BT37/((BT37+1)/(N37/1.6) + BT37/(O37/1.37))</f>
        <v>0</v>
      </c>
      <c r="R37">
        <f>(BP37*BR37)</f>
        <v>0</v>
      </c>
      <c r="S37">
        <f>(CG37+(R37+2*0.95*5.67E-8*(((CG37+$B$7)+273)^4-(CG37+273)^4)-44100*H37)/(1.84*29.3*O37+8*0.95*5.67E-8*(CG37+273)^3))</f>
        <v>0</v>
      </c>
      <c r="T37">
        <f>($C$7*CH37+$D$7*CI37+$E$7*S37)</f>
        <v>0</v>
      </c>
      <c r="U37">
        <f>0.61365*exp(17.502*T37/(240.97+T37))</f>
        <v>0</v>
      </c>
      <c r="V37">
        <f>(W37/X37*100)</f>
        <v>0</v>
      </c>
      <c r="W37">
        <f>BZ37*(CE37+CF37)/1000</f>
        <v>0</v>
      </c>
      <c r="X37">
        <f>0.61365*exp(17.502*CG37/(240.97+CG37))</f>
        <v>0</v>
      </c>
      <c r="Y37">
        <f>(U37-BZ37*(CE37+CF37)/1000)</f>
        <v>0</v>
      </c>
      <c r="Z37">
        <f>(-H37*44100)</f>
        <v>0</v>
      </c>
      <c r="AA37">
        <f>2*29.3*O37*0.92*(CG37-T37)</f>
        <v>0</v>
      </c>
      <c r="AB37">
        <f>2*0.95*5.67E-8*(((CG37+$B$7)+273)^4-(T37+273)^4)</f>
        <v>0</v>
      </c>
      <c r="AC37">
        <f>R37+AB37+Z37+AA37</f>
        <v>0</v>
      </c>
      <c r="AD37">
        <v>0</v>
      </c>
      <c r="AE37">
        <v>0</v>
      </c>
      <c r="AF37">
        <f>IF(AD37*$H$13&gt;=AH37,1.0,(AH37/(AH37-AD37*$H$13)))</f>
        <v>0</v>
      </c>
      <c r="AG37">
        <f>(AF37-1)*100</f>
        <v>0</v>
      </c>
      <c r="AH37">
        <f>MAX(0,($B$13+$C$13*CL37)/(1+$D$13*CL37)*CE37/(CG37+273)*$E$13)</f>
        <v>0</v>
      </c>
      <c r="AI37" t="s">
        <v>294</v>
      </c>
      <c r="AJ37">
        <v>0</v>
      </c>
      <c r="AK37">
        <v>0</v>
      </c>
      <c r="AL37">
        <f>AK37-AJ37</f>
        <v>0</v>
      </c>
      <c r="AM37">
        <f>AL37/AK37</f>
        <v>0</v>
      </c>
      <c r="AN37">
        <v>0</v>
      </c>
      <c r="AO37" t="s">
        <v>294</v>
      </c>
      <c r="AP37">
        <v>0</v>
      </c>
      <c r="AQ37">
        <v>0</v>
      </c>
      <c r="AR37">
        <f>1-AP37/AQ37</f>
        <v>0</v>
      </c>
      <c r="AS37">
        <v>0.5</v>
      </c>
      <c r="AT37">
        <f>BP37</f>
        <v>0</v>
      </c>
      <c r="AU37">
        <f>I37</f>
        <v>0</v>
      </c>
      <c r="AV37">
        <f>AR37*AS37*AT37</f>
        <v>0</v>
      </c>
      <c r="AW37">
        <f>BB37/AQ37</f>
        <v>0</v>
      </c>
      <c r="AX37">
        <f>(AU37-AN37)/AT37</f>
        <v>0</v>
      </c>
      <c r="AY37">
        <f>(AK37-AQ37)/AQ37</f>
        <v>0</v>
      </c>
      <c r="AZ37" t="s">
        <v>294</v>
      </c>
      <c r="BA37">
        <v>0</v>
      </c>
      <c r="BB37">
        <f>AQ37-BA37</f>
        <v>0</v>
      </c>
      <c r="BC37">
        <f>(AQ37-AP37)/(AQ37-BA37)</f>
        <v>0</v>
      </c>
      <c r="BD37">
        <f>(AK37-AQ37)/(AK37-BA37)</f>
        <v>0</v>
      </c>
      <c r="BE37">
        <f>(AQ37-AP37)/(AQ37-AJ37)</f>
        <v>0</v>
      </c>
      <c r="BF37">
        <f>(AK37-AQ37)/(AK37-AJ37)</f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f>$B$11*CM37+$C$11*CN37+$F$11*CO37*(1-CR37)</f>
        <v>0</v>
      </c>
      <c r="BP37">
        <f>BO37*BQ37</f>
        <v>0</v>
      </c>
      <c r="BQ37">
        <f>($B$11*$D$9+$C$11*$D$9+$F$11*((DB37+CT37)/MAX(DB37+CT37+DC37, 0.1)*$I$9+DC37/MAX(DB37+CT37+DC37, 0.1)*$J$9))/($B$11+$C$11+$F$11)</f>
        <v>0</v>
      </c>
      <c r="BR37">
        <f>($B$11*$K$9+$C$11*$K$9+$F$11*((DB37+CT37)/MAX(DB37+CT37+DC37, 0.1)*$P$9+DC37/MAX(DB37+CT37+DC37, 0.1)*$Q$9))/($B$11+$C$11+$F$11)</f>
        <v>0</v>
      </c>
      <c r="BS37">
        <v>6</v>
      </c>
      <c r="BT37">
        <v>0.5</v>
      </c>
      <c r="BU37" t="s">
        <v>295</v>
      </c>
      <c r="BV37">
        <v>2</v>
      </c>
      <c r="BW37">
        <v>1621533132.5</v>
      </c>
      <c r="BX37">
        <v>56.4466</v>
      </c>
      <c r="BY37">
        <v>60.5374</v>
      </c>
      <c r="BZ37">
        <v>13.0462</v>
      </c>
      <c r="CA37">
        <v>13.0529</v>
      </c>
      <c r="CB37">
        <v>50.7216</v>
      </c>
      <c r="CC37">
        <v>12.8937</v>
      </c>
      <c r="CD37">
        <v>700.01</v>
      </c>
      <c r="CE37">
        <v>100.935</v>
      </c>
      <c r="CF37">
        <v>0.100259</v>
      </c>
      <c r="CG37">
        <v>23.0282</v>
      </c>
      <c r="CH37">
        <v>22.9891</v>
      </c>
      <c r="CI37">
        <v>999.9</v>
      </c>
      <c r="CJ37">
        <v>0</v>
      </c>
      <c r="CK37">
        <v>0</v>
      </c>
      <c r="CL37">
        <v>10020</v>
      </c>
      <c r="CM37">
        <v>0</v>
      </c>
      <c r="CN37">
        <v>3.33586</v>
      </c>
      <c r="CO37">
        <v>599.993</v>
      </c>
      <c r="CP37">
        <v>0.933003</v>
      </c>
      <c r="CQ37">
        <v>0.0669971</v>
      </c>
      <c r="CR37">
        <v>0</v>
      </c>
      <c r="CS37">
        <v>3.6204</v>
      </c>
      <c r="CT37">
        <v>4.99951</v>
      </c>
      <c r="CU37">
        <v>88.606</v>
      </c>
      <c r="CV37">
        <v>4814.04</v>
      </c>
      <c r="CW37">
        <v>37.937</v>
      </c>
      <c r="CX37">
        <v>41.562</v>
      </c>
      <c r="CY37">
        <v>40.312</v>
      </c>
      <c r="CZ37">
        <v>41.187</v>
      </c>
      <c r="DA37">
        <v>40.187</v>
      </c>
      <c r="DB37">
        <v>555.13</v>
      </c>
      <c r="DC37">
        <v>39.86</v>
      </c>
      <c r="DD37">
        <v>0</v>
      </c>
      <c r="DE37">
        <v>1621533136.5</v>
      </c>
      <c r="DF37">
        <v>0</v>
      </c>
      <c r="DG37">
        <v>3.47997307692308</v>
      </c>
      <c r="DH37">
        <v>-0.328694012968766</v>
      </c>
      <c r="DI37">
        <v>-0.291336756572018</v>
      </c>
      <c r="DJ37">
        <v>88.8921846153846</v>
      </c>
      <c r="DK37">
        <v>15</v>
      </c>
      <c r="DL37">
        <v>1621532642.5</v>
      </c>
      <c r="DM37" t="s">
        <v>296</v>
      </c>
      <c r="DN37">
        <v>1621532642.5</v>
      </c>
      <c r="DO37">
        <v>1621532639</v>
      </c>
      <c r="DP37">
        <v>3</v>
      </c>
      <c r="DQ37">
        <v>-0.072</v>
      </c>
      <c r="DR37">
        <v>-0.003</v>
      </c>
      <c r="DS37">
        <v>8.557</v>
      </c>
      <c r="DT37">
        <v>0.153</v>
      </c>
      <c r="DU37">
        <v>420</v>
      </c>
      <c r="DV37">
        <v>13</v>
      </c>
      <c r="DW37">
        <v>1.61</v>
      </c>
      <c r="DX37">
        <v>0.39</v>
      </c>
      <c r="DY37">
        <v>22.244034125</v>
      </c>
      <c r="DZ37">
        <v>-222.552436266417</v>
      </c>
      <c r="EA37">
        <v>22.2327702364666</v>
      </c>
      <c r="EB37">
        <v>0</v>
      </c>
      <c r="EC37">
        <v>3.49418787878788</v>
      </c>
      <c r="ED37">
        <v>-0.292567818811802</v>
      </c>
      <c r="EE37">
        <v>0.195685407327565</v>
      </c>
      <c r="EF37">
        <v>1</v>
      </c>
      <c r="EG37">
        <v>-0.00608817535</v>
      </c>
      <c r="EH37">
        <v>-0.139314214806754</v>
      </c>
      <c r="EI37">
        <v>0.0182931233002068</v>
      </c>
      <c r="EJ37">
        <v>0</v>
      </c>
      <c r="EK37">
        <v>1</v>
      </c>
      <c r="EL37">
        <v>3</v>
      </c>
      <c r="EM37" t="s">
        <v>307</v>
      </c>
      <c r="EN37">
        <v>100</v>
      </c>
      <c r="EO37">
        <v>100</v>
      </c>
      <c r="EP37">
        <v>5.725</v>
      </c>
      <c r="EQ37">
        <v>0.1525</v>
      </c>
      <c r="ER37">
        <v>5.25094258564196</v>
      </c>
      <c r="ES37">
        <v>0.0095515401478521</v>
      </c>
      <c r="ET37">
        <v>-4.08282145803731e-06</v>
      </c>
      <c r="EU37">
        <v>9.61633180237613e-10</v>
      </c>
      <c r="EV37">
        <v>-0.0159267325573649</v>
      </c>
      <c r="EW37">
        <v>0.00964955815971448</v>
      </c>
      <c r="EX37">
        <v>0.000351754833574242</v>
      </c>
      <c r="EY37">
        <v>-6.74969522547015e-06</v>
      </c>
      <c r="EZ37">
        <v>-1</v>
      </c>
      <c r="FA37">
        <v>-1</v>
      </c>
      <c r="FB37">
        <v>-1</v>
      </c>
      <c r="FC37">
        <v>-1</v>
      </c>
      <c r="FD37">
        <v>8.2</v>
      </c>
      <c r="FE37">
        <v>8.2</v>
      </c>
      <c r="FF37">
        <v>2</v>
      </c>
      <c r="FG37">
        <v>793.73</v>
      </c>
      <c r="FH37">
        <v>737.847</v>
      </c>
      <c r="FI37">
        <v>20.0004</v>
      </c>
      <c r="FJ37">
        <v>27.0298</v>
      </c>
      <c r="FK37">
        <v>29.9999</v>
      </c>
      <c r="FL37">
        <v>27.1396</v>
      </c>
      <c r="FM37">
        <v>27.1154</v>
      </c>
      <c r="FN37">
        <v>6.58644</v>
      </c>
      <c r="FO37">
        <v>27.4611</v>
      </c>
      <c r="FP37">
        <v>13.5444</v>
      </c>
      <c r="FQ37">
        <v>20</v>
      </c>
      <c r="FR37">
        <v>70.75</v>
      </c>
      <c r="FS37">
        <v>13.1149</v>
      </c>
      <c r="FT37">
        <v>99.9866</v>
      </c>
      <c r="FU37">
        <v>100.351</v>
      </c>
    </row>
    <row r="38" spans="1:177">
      <c r="A38">
        <v>22</v>
      </c>
      <c r="B38">
        <v>1621533134.5</v>
      </c>
      <c r="C38">
        <v>42</v>
      </c>
      <c r="D38" t="s">
        <v>340</v>
      </c>
      <c r="E38" t="s">
        <v>341</v>
      </c>
      <c r="G38">
        <v>1621533134.5</v>
      </c>
      <c r="H38">
        <f>CD38*AF38*(BZ38-CA38)/(100*BS38*(1000-AF38*BZ38))</f>
        <v>0</v>
      </c>
      <c r="I38">
        <f>CD38*AF38*(BY38-BX38*(1000-AF38*CA38)/(1000-AF38*BZ38))/(100*BS38)</f>
        <v>0</v>
      </c>
      <c r="J38">
        <f>BX38 - IF(AF38&gt;1, I38*BS38*100.0/(AH38*CL38), 0)</f>
        <v>0</v>
      </c>
      <c r="K38">
        <f>((Q38-H38/2)*J38-I38)/(Q38+H38/2)</f>
        <v>0</v>
      </c>
      <c r="L38">
        <f>K38*(CE38+CF38)/1000.0</f>
        <v>0</v>
      </c>
      <c r="M38">
        <f>(BX38 - IF(AF38&gt;1, I38*BS38*100.0/(AH38*CL38), 0))*(CE38+CF38)/1000.0</f>
        <v>0</v>
      </c>
      <c r="N38">
        <f>2.0/((1/P38-1/O38)+SIGN(P38)*SQRT((1/P38-1/O38)*(1/P38-1/O38) + 4*BT38/((BT38+1)*(BT38+1))*(2*1/P38*1/O38-1/O38*1/O38)))</f>
        <v>0</v>
      </c>
      <c r="O38">
        <f>IF(LEFT(BU38,1)&lt;&gt;"0",IF(LEFT(BU38,1)="1",3.0,BV38),$D$5+$E$5*(CL38*CE38/($K$5*1000))+$F$5*(CL38*CE38/($K$5*1000))*MAX(MIN(BS38,$J$5),$I$5)*MAX(MIN(BS38,$J$5),$I$5)+$G$5*MAX(MIN(BS38,$J$5),$I$5)*(CL38*CE38/($K$5*1000))+$H$5*(CL38*CE38/($K$5*1000))*(CL38*CE38/($K$5*1000)))</f>
        <v>0</v>
      </c>
      <c r="P38">
        <f>H38*(1000-(1000*0.61365*exp(17.502*T38/(240.97+T38))/(CE38+CF38)+BZ38)/2)/(1000*0.61365*exp(17.502*T38/(240.97+T38))/(CE38+CF38)-BZ38)</f>
        <v>0</v>
      </c>
      <c r="Q38">
        <f>1/((BT38+1)/(N38/1.6)+1/(O38/1.37)) + BT38/((BT38+1)/(N38/1.6) + BT38/(O38/1.37))</f>
        <v>0</v>
      </c>
      <c r="R38">
        <f>(BP38*BR38)</f>
        <v>0</v>
      </c>
      <c r="S38">
        <f>(CG38+(R38+2*0.95*5.67E-8*(((CG38+$B$7)+273)^4-(CG38+273)^4)-44100*H38)/(1.84*29.3*O38+8*0.95*5.67E-8*(CG38+273)^3))</f>
        <v>0</v>
      </c>
      <c r="T38">
        <f>($C$7*CH38+$D$7*CI38+$E$7*S38)</f>
        <v>0</v>
      </c>
      <c r="U38">
        <f>0.61365*exp(17.502*T38/(240.97+T38))</f>
        <v>0</v>
      </c>
      <c r="V38">
        <f>(W38/X38*100)</f>
        <v>0</v>
      </c>
      <c r="W38">
        <f>BZ38*(CE38+CF38)/1000</f>
        <v>0</v>
      </c>
      <c r="X38">
        <f>0.61365*exp(17.502*CG38/(240.97+CG38))</f>
        <v>0</v>
      </c>
      <c r="Y38">
        <f>(U38-BZ38*(CE38+CF38)/1000)</f>
        <v>0</v>
      </c>
      <c r="Z38">
        <f>(-H38*44100)</f>
        <v>0</v>
      </c>
      <c r="AA38">
        <f>2*29.3*O38*0.92*(CG38-T38)</f>
        <v>0</v>
      </c>
      <c r="AB38">
        <f>2*0.95*5.67E-8*(((CG38+$B$7)+273)^4-(T38+273)^4)</f>
        <v>0</v>
      </c>
      <c r="AC38">
        <f>R38+AB38+Z38+AA38</f>
        <v>0</v>
      </c>
      <c r="AD38">
        <v>0</v>
      </c>
      <c r="AE38">
        <v>0</v>
      </c>
      <c r="AF38">
        <f>IF(AD38*$H$13&gt;=AH38,1.0,(AH38/(AH38-AD38*$H$13)))</f>
        <v>0</v>
      </c>
      <c r="AG38">
        <f>(AF38-1)*100</f>
        <v>0</v>
      </c>
      <c r="AH38">
        <f>MAX(0,($B$13+$C$13*CL38)/(1+$D$13*CL38)*CE38/(CG38+273)*$E$13)</f>
        <v>0</v>
      </c>
      <c r="AI38" t="s">
        <v>294</v>
      </c>
      <c r="AJ38">
        <v>0</v>
      </c>
      <c r="AK38">
        <v>0</v>
      </c>
      <c r="AL38">
        <f>AK38-AJ38</f>
        <v>0</v>
      </c>
      <c r="AM38">
        <f>AL38/AK38</f>
        <v>0</v>
      </c>
      <c r="AN38">
        <v>0</v>
      </c>
      <c r="AO38" t="s">
        <v>294</v>
      </c>
      <c r="AP38">
        <v>0</v>
      </c>
      <c r="AQ38">
        <v>0</v>
      </c>
      <c r="AR38">
        <f>1-AP38/AQ38</f>
        <v>0</v>
      </c>
      <c r="AS38">
        <v>0.5</v>
      </c>
      <c r="AT38">
        <f>BP38</f>
        <v>0</v>
      </c>
      <c r="AU38">
        <f>I38</f>
        <v>0</v>
      </c>
      <c r="AV38">
        <f>AR38*AS38*AT38</f>
        <v>0</v>
      </c>
      <c r="AW38">
        <f>BB38/AQ38</f>
        <v>0</v>
      </c>
      <c r="AX38">
        <f>(AU38-AN38)/AT38</f>
        <v>0</v>
      </c>
      <c r="AY38">
        <f>(AK38-AQ38)/AQ38</f>
        <v>0</v>
      </c>
      <c r="AZ38" t="s">
        <v>294</v>
      </c>
      <c r="BA38">
        <v>0</v>
      </c>
      <c r="BB38">
        <f>AQ38-BA38</f>
        <v>0</v>
      </c>
      <c r="BC38">
        <f>(AQ38-AP38)/(AQ38-BA38)</f>
        <v>0</v>
      </c>
      <c r="BD38">
        <f>(AK38-AQ38)/(AK38-BA38)</f>
        <v>0</v>
      </c>
      <c r="BE38">
        <f>(AQ38-AP38)/(AQ38-AJ38)</f>
        <v>0</v>
      </c>
      <c r="BF38">
        <f>(AK38-AQ38)/(AK38-AJ38)</f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f>$B$11*CM38+$C$11*CN38+$F$11*CO38*(1-CR38)</f>
        <v>0</v>
      </c>
      <c r="BP38">
        <f>BO38*BQ38</f>
        <v>0</v>
      </c>
      <c r="BQ38">
        <f>($B$11*$D$9+$C$11*$D$9+$F$11*((DB38+CT38)/MAX(DB38+CT38+DC38, 0.1)*$I$9+DC38/MAX(DB38+CT38+DC38, 0.1)*$J$9))/($B$11+$C$11+$F$11)</f>
        <v>0</v>
      </c>
      <c r="BR38">
        <f>($B$11*$K$9+$C$11*$K$9+$F$11*((DB38+CT38)/MAX(DB38+CT38+DC38, 0.1)*$P$9+DC38/MAX(DB38+CT38+DC38, 0.1)*$Q$9))/($B$11+$C$11+$F$11)</f>
        <v>0</v>
      </c>
      <c r="BS38">
        <v>6</v>
      </c>
      <c r="BT38">
        <v>0.5</v>
      </c>
      <c r="BU38" t="s">
        <v>295</v>
      </c>
      <c r="BV38">
        <v>2</v>
      </c>
      <c r="BW38">
        <v>1621533134.5</v>
      </c>
      <c r="BX38">
        <v>57.9859</v>
      </c>
      <c r="BY38">
        <v>63.4697</v>
      </c>
      <c r="BZ38">
        <v>13.0461</v>
      </c>
      <c r="CA38">
        <v>13.0492</v>
      </c>
      <c r="CB38">
        <v>52.2469</v>
      </c>
      <c r="CC38">
        <v>12.8936</v>
      </c>
      <c r="CD38">
        <v>699.888</v>
      </c>
      <c r="CE38">
        <v>100.936</v>
      </c>
      <c r="CF38">
        <v>0.0998818</v>
      </c>
      <c r="CG38">
        <v>23.0263</v>
      </c>
      <c r="CH38">
        <v>23.0062</v>
      </c>
      <c r="CI38">
        <v>999.9</v>
      </c>
      <c r="CJ38">
        <v>0</v>
      </c>
      <c r="CK38">
        <v>0</v>
      </c>
      <c r="CL38">
        <v>10010</v>
      </c>
      <c r="CM38">
        <v>0</v>
      </c>
      <c r="CN38">
        <v>3.3811</v>
      </c>
      <c r="CO38">
        <v>600.003</v>
      </c>
      <c r="CP38">
        <v>0.933003</v>
      </c>
      <c r="CQ38">
        <v>0.0669971</v>
      </c>
      <c r="CR38">
        <v>0</v>
      </c>
      <c r="CS38">
        <v>3.1991</v>
      </c>
      <c r="CT38">
        <v>4.99951</v>
      </c>
      <c r="CU38">
        <v>89.0719</v>
      </c>
      <c r="CV38">
        <v>4814.12</v>
      </c>
      <c r="CW38">
        <v>37.937</v>
      </c>
      <c r="CX38">
        <v>41.562</v>
      </c>
      <c r="CY38">
        <v>40.312</v>
      </c>
      <c r="CZ38">
        <v>41.187</v>
      </c>
      <c r="DA38">
        <v>40.187</v>
      </c>
      <c r="DB38">
        <v>555.14</v>
      </c>
      <c r="DC38">
        <v>39.86</v>
      </c>
      <c r="DD38">
        <v>0</v>
      </c>
      <c r="DE38">
        <v>1621533138.3</v>
      </c>
      <c r="DF38">
        <v>0</v>
      </c>
      <c r="DG38">
        <v>3.4597</v>
      </c>
      <c r="DH38">
        <v>-0.674507690104181</v>
      </c>
      <c r="DI38">
        <v>1.58888461817779</v>
      </c>
      <c r="DJ38">
        <v>88.84424</v>
      </c>
      <c r="DK38">
        <v>15</v>
      </c>
      <c r="DL38">
        <v>1621532642.5</v>
      </c>
      <c r="DM38" t="s">
        <v>296</v>
      </c>
      <c r="DN38">
        <v>1621532642.5</v>
      </c>
      <c r="DO38">
        <v>1621532639</v>
      </c>
      <c r="DP38">
        <v>3</v>
      </c>
      <c r="DQ38">
        <v>-0.072</v>
      </c>
      <c r="DR38">
        <v>-0.003</v>
      </c>
      <c r="DS38">
        <v>8.557</v>
      </c>
      <c r="DT38">
        <v>0.153</v>
      </c>
      <c r="DU38">
        <v>420</v>
      </c>
      <c r="DV38">
        <v>13</v>
      </c>
      <c r="DW38">
        <v>1.61</v>
      </c>
      <c r="DX38">
        <v>0.39</v>
      </c>
      <c r="DY38">
        <v>15.190040125</v>
      </c>
      <c r="DZ38">
        <v>-177.769709437148</v>
      </c>
      <c r="EA38">
        <v>17.8436373482929</v>
      </c>
      <c r="EB38">
        <v>0</v>
      </c>
      <c r="EC38">
        <v>3.49374705882353</v>
      </c>
      <c r="ED38">
        <v>-0.377970614090163</v>
      </c>
      <c r="EE38">
        <v>0.193926796733586</v>
      </c>
      <c r="EF38">
        <v>1</v>
      </c>
      <c r="EG38">
        <v>-0.008298698825</v>
      </c>
      <c r="EH38">
        <v>-0.0915832774446529</v>
      </c>
      <c r="EI38">
        <v>0.0166763604331448</v>
      </c>
      <c r="EJ38">
        <v>1</v>
      </c>
      <c r="EK38">
        <v>2</v>
      </c>
      <c r="EL38">
        <v>3</v>
      </c>
      <c r="EM38" t="s">
        <v>297</v>
      </c>
      <c r="EN38">
        <v>100</v>
      </c>
      <c r="EO38">
        <v>100</v>
      </c>
      <c r="EP38">
        <v>5.739</v>
      </c>
      <c r="EQ38">
        <v>0.1525</v>
      </c>
      <c r="ER38">
        <v>5.25094258564196</v>
      </c>
      <c r="ES38">
        <v>0.0095515401478521</v>
      </c>
      <c r="ET38">
        <v>-4.08282145803731e-06</v>
      </c>
      <c r="EU38">
        <v>9.61633180237613e-10</v>
      </c>
      <c r="EV38">
        <v>-0.0159267325573649</v>
      </c>
      <c r="EW38">
        <v>0.00964955815971448</v>
      </c>
      <c r="EX38">
        <v>0.000351754833574242</v>
      </c>
      <c r="EY38">
        <v>-6.74969522547015e-06</v>
      </c>
      <c r="EZ38">
        <v>-1</v>
      </c>
      <c r="FA38">
        <v>-1</v>
      </c>
      <c r="FB38">
        <v>-1</v>
      </c>
      <c r="FC38">
        <v>-1</v>
      </c>
      <c r="FD38">
        <v>8.2</v>
      </c>
      <c r="FE38">
        <v>8.3</v>
      </c>
      <c r="FF38">
        <v>2</v>
      </c>
      <c r="FG38">
        <v>793.895</v>
      </c>
      <c r="FH38">
        <v>738.194</v>
      </c>
      <c r="FI38">
        <v>20.0003</v>
      </c>
      <c r="FJ38">
        <v>27.0275</v>
      </c>
      <c r="FK38">
        <v>29.9999</v>
      </c>
      <c r="FL38">
        <v>27.1382</v>
      </c>
      <c r="FM38">
        <v>27.1131</v>
      </c>
      <c r="FN38">
        <v>6.77113</v>
      </c>
      <c r="FO38">
        <v>27.4611</v>
      </c>
      <c r="FP38">
        <v>13.5444</v>
      </c>
      <c r="FQ38">
        <v>20</v>
      </c>
      <c r="FR38">
        <v>74.19</v>
      </c>
      <c r="FS38">
        <v>13.1149</v>
      </c>
      <c r="FT38">
        <v>99.9847</v>
      </c>
      <c r="FU38">
        <v>100.351</v>
      </c>
    </row>
    <row r="39" spans="1:177">
      <c r="A39">
        <v>23</v>
      </c>
      <c r="B39">
        <v>1621533136.5</v>
      </c>
      <c r="C39">
        <v>44</v>
      </c>
      <c r="D39" t="s">
        <v>342</v>
      </c>
      <c r="E39" t="s">
        <v>343</v>
      </c>
      <c r="G39">
        <v>1621533136.5</v>
      </c>
      <c r="H39">
        <f>CD39*AF39*(BZ39-CA39)/(100*BS39*(1000-AF39*BZ39))</f>
        <v>0</v>
      </c>
      <c r="I39">
        <f>CD39*AF39*(BY39-BX39*(1000-AF39*CA39)/(1000-AF39*BZ39))/(100*BS39)</f>
        <v>0</v>
      </c>
      <c r="J39">
        <f>BX39 - IF(AF39&gt;1, I39*BS39*100.0/(AH39*CL39), 0)</f>
        <v>0</v>
      </c>
      <c r="K39">
        <f>((Q39-H39/2)*J39-I39)/(Q39+H39/2)</f>
        <v>0</v>
      </c>
      <c r="L39">
        <f>K39*(CE39+CF39)/1000.0</f>
        <v>0</v>
      </c>
      <c r="M39">
        <f>(BX39 - IF(AF39&gt;1, I39*BS39*100.0/(AH39*CL39), 0))*(CE39+CF39)/1000.0</f>
        <v>0</v>
      </c>
      <c r="N39">
        <f>2.0/((1/P39-1/O39)+SIGN(P39)*SQRT((1/P39-1/O39)*(1/P39-1/O39) + 4*BT39/((BT39+1)*(BT39+1))*(2*1/P39*1/O39-1/O39*1/O39)))</f>
        <v>0</v>
      </c>
      <c r="O39">
        <f>IF(LEFT(BU39,1)&lt;&gt;"0",IF(LEFT(BU39,1)="1",3.0,BV39),$D$5+$E$5*(CL39*CE39/($K$5*1000))+$F$5*(CL39*CE39/($K$5*1000))*MAX(MIN(BS39,$J$5),$I$5)*MAX(MIN(BS39,$J$5),$I$5)+$G$5*MAX(MIN(BS39,$J$5),$I$5)*(CL39*CE39/($K$5*1000))+$H$5*(CL39*CE39/($K$5*1000))*(CL39*CE39/($K$5*1000)))</f>
        <v>0</v>
      </c>
      <c r="P39">
        <f>H39*(1000-(1000*0.61365*exp(17.502*T39/(240.97+T39))/(CE39+CF39)+BZ39)/2)/(1000*0.61365*exp(17.502*T39/(240.97+T39))/(CE39+CF39)-BZ39)</f>
        <v>0</v>
      </c>
      <c r="Q39">
        <f>1/((BT39+1)/(N39/1.6)+1/(O39/1.37)) + BT39/((BT39+1)/(N39/1.6) + BT39/(O39/1.37))</f>
        <v>0</v>
      </c>
      <c r="R39">
        <f>(BP39*BR39)</f>
        <v>0</v>
      </c>
      <c r="S39">
        <f>(CG39+(R39+2*0.95*5.67E-8*(((CG39+$B$7)+273)^4-(CG39+273)^4)-44100*H39)/(1.84*29.3*O39+8*0.95*5.67E-8*(CG39+273)^3))</f>
        <v>0</v>
      </c>
      <c r="T39">
        <f>($C$7*CH39+$D$7*CI39+$E$7*S39)</f>
        <v>0</v>
      </c>
      <c r="U39">
        <f>0.61365*exp(17.502*T39/(240.97+T39))</f>
        <v>0</v>
      </c>
      <c r="V39">
        <f>(W39/X39*100)</f>
        <v>0</v>
      </c>
      <c r="W39">
        <f>BZ39*(CE39+CF39)/1000</f>
        <v>0</v>
      </c>
      <c r="X39">
        <f>0.61365*exp(17.502*CG39/(240.97+CG39))</f>
        <v>0</v>
      </c>
      <c r="Y39">
        <f>(U39-BZ39*(CE39+CF39)/1000)</f>
        <v>0</v>
      </c>
      <c r="Z39">
        <f>(-H39*44100)</f>
        <v>0</v>
      </c>
      <c r="AA39">
        <f>2*29.3*O39*0.92*(CG39-T39)</f>
        <v>0</v>
      </c>
      <c r="AB39">
        <f>2*0.95*5.67E-8*(((CG39+$B$7)+273)^4-(T39+273)^4)</f>
        <v>0</v>
      </c>
      <c r="AC39">
        <f>R39+AB39+Z39+AA39</f>
        <v>0</v>
      </c>
      <c r="AD39">
        <v>0</v>
      </c>
      <c r="AE39">
        <v>0</v>
      </c>
      <c r="AF39">
        <f>IF(AD39*$H$13&gt;=AH39,1.0,(AH39/(AH39-AD39*$H$13)))</f>
        <v>0</v>
      </c>
      <c r="AG39">
        <f>(AF39-1)*100</f>
        <v>0</v>
      </c>
      <c r="AH39">
        <f>MAX(0,($B$13+$C$13*CL39)/(1+$D$13*CL39)*CE39/(CG39+273)*$E$13)</f>
        <v>0</v>
      </c>
      <c r="AI39" t="s">
        <v>294</v>
      </c>
      <c r="AJ39">
        <v>0</v>
      </c>
      <c r="AK39">
        <v>0</v>
      </c>
      <c r="AL39">
        <f>AK39-AJ39</f>
        <v>0</v>
      </c>
      <c r="AM39">
        <f>AL39/AK39</f>
        <v>0</v>
      </c>
      <c r="AN39">
        <v>0</v>
      </c>
      <c r="AO39" t="s">
        <v>294</v>
      </c>
      <c r="AP39">
        <v>0</v>
      </c>
      <c r="AQ39">
        <v>0</v>
      </c>
      <c r="AR39">
        <f>1-AP39/AQ39</f>
        <v>0</v>
      </c>
      <c r="AS39">
        <v>0.5</v>
      </c>
      <c r="AT39">
        <f>BP39</f>
        <v>0</v>
      </c>
      <c r="AU39">
        <f>I39</f>
        <v>0</v>
      </c>
      <c r="AV39">
        <f>AR39*AS39*AT39</f>
        <v>0</v>
      </c>
      <c r="AW39">
        <f>BB39/AQ39</f>
        <v>0</v>
      </c>
      <c r="AX39">
        <f>(AU39-AN39)/AT39</f>
        <v>0</v>
      </c>
      <c r="AY39">
        <f>(AK39-AQ39)/AQ39</f>
        <v>0</v>
      </c>
      <c r="AZ39" t="s">
        <v>294</v>
      </c>
      <c r="BA39">
        <v>0</v>
      </c>
      <c r="BB39">
        <f>AQ39-BA39</f>
        <v>0</v>
      </c>
      <c r="BC39">
        <f>(AQ39-AP39)/(AQ39-BA39)</f>
        <v>0</v>
      </c>
      <c r="BD39">
        <f>(AK39-AQ39)/(AK39-BA39)</f>
        <v>0</v>
      </c>
      <c r="BE39">
        <f>(AQ39-AP39)/(AQ39-AJ39)</f>
        <v>0</v>
      </c>
      <c r="BF39">
        <f>(AK39-AQ39)/(AK39-AJ39)</f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f>$B$11*CM39+$C$11*CN39+$F$11*CO39*(1-CR39)</f>
        <v>0</v>
      </c>
      <c r="BP39">
        <f>BO39*BQ39</f>
        <v>0</v>
      </c>
      <c r="BQ39">
        <f>($B$11*$D$9+$C$11*$D$9+$F$11*((DB39+CT39)/MAX(DB39+CT39+DC39, 0.1)*$I$9+DC39/MAX(DB39+CT39+DC39, 0.1)*$J$9))/($B$11+$C$11+$F$11)</f>
        <v>0</v>
      </c>
      <c r="BR39">
        <f>($B$11*$K$9+$C$11*$K$9+$F$11*((DB39+CT39)/MAX(DB39+CT39+DC39, 0.1)*$P$9+DC39/MAX(DB39+CT39+DC39, 0.1)*$Q$9))/($B$11+$C$11+$F$11)</f>
        <v>0</v>
      </c>
      <c r="BS39">
        <v>6</v>
      </c>
      <c r="BT39">
        <v>0.5</v>
      </c>
      <c r="BU39" t="s">
        <v>295</v>
      </c>
      <c r="BV39">
        <v>2</v>
      </c>
      <c r="BW39">
        <v>1621533136.5</v>
      </c>
      <c r="BX39">
        <v>59.99</v>
      </c>
      <c r="BY39">
        <v>66.6464</v>
      </c>
      <c r="BZ39">
        <v>13.0463</v>
      </c>
      <c r="CA39">
        <v>13.04</v>
      </c>
      <c r="CB39">
        <v>54.2329</v>
      </c>
      <c r="CC39">
        <v>12.8938</v>
      </c>
      <c r="CD39">
        <v>699.766</v>
      </c>
      <c r="CE39">
        <v>100.934</v>
      </c>
      <c r="CF39">
        <v>0.101197</v>
      </c>
      <c r="CG39">
        <v>23.0256</v>
      </c>
      <c r="CH39">
        <v>22.993</v>
      </c>
      <c r="CI39">
        <v>999.9</v>
      </c>
      <c r="CJ39">
        <v>0</v>
      </c>
      <c r="CK39">
        <v>0</v>
      </c>
      <c r="CL39">
        <v>10010</v>
      </c>
      <c r="CM39">
        <v>0</v>
      </c>
      <c r="CN39">
        <v>3.33586</v>
      </c>
      <c r="CO39">
        <v>599.993</v>
      </c>
      <c r="CP39">
        <v>0.933003</v>
      </c>
      <c r="CQ39">
        <v>0.0669971</v>
      </c>
      <c r="CR39">
        <v>0</v>
      </c>
      <c r="CS39">
        <v>3.4388</v>
      </c>
      <c r="CT39">
        <v>4.99951</v>
      </c>
      <c r="CU39">
        <v>88.7621</v>
      </c>
      <c r="CV39">
        <v>4814.04</v>
      </c>
      <c r="CW39">
        <v>37.937</v>
      </c>
      <c r="CX39">
        <v>41.562</v>
      </c>
      <c r="CY39">
        <v>40.312</v>
      </c>
      <c r="CZ39">
        <v>41.187</v>
      </c>
      <c r="DA39">
        <v>40.187</v>
      </c>
      <c r="DB39">
        <v>555.13</v>
      </c>
      <c r="DC39">
        <v>39.86</v>
      </c>
      <c r="DD39">
        <v>0</v>
      </c>
      <c r="DE39">
        <v>1621533140.1</v>
      </c>
      <c r="DF39">
        <v>0</v>
      </c>
      <c r="DG39">
        <v>3.455</v>
      </c>
      <c r="DH39">
        <v>-0.414584614150549</v>
      </c>
      <c r="DI39">
        <v>0.770847863455138</v>
      </c>
      <c r="DJ39">
        <v>88.86505</v>
      </c>
      <c r="DK39">
        <v>15</v>
      </c>
      <c r="DL39">
        <v>1621532642.5</v>
      </c>
      <c r="DM39" t="s">
        <v>296</v>
      </c>
      <c r="DN39">
        <v>1621532642.5</v>
      </c>
      <c r="DO39">
        <v>1621532639</v>
      </c>
      <c r="DP39">
        <v>3</v>
      </c>
      <c r="DQ39">
        <v>-0.072</v>
      </c>
      <c r="DR39">
        <v>-0.003</v>
      </c>
      <c r="DS39">
        <v>8.557</v>
      </c>
      <c r="DT39">
        <v>0.153</v>
      </c>
      <c r="DU39">
        <v>420</v>
      </c>
      <c r="DV39">
        <v>13</v>
      </c>
      <c r="DW39">
        <v>1.61</v>
      </c>
      <c r="DX39">
        <v>0.39</v>
      </c>
      <c r="DY39">
        <v>9.527233125</v>
      </c>
      <c r="DZ39">
        <v>-140.474823658537</v>
      </c>
      <c r="EA39">
        <v>14.1670217795615</v>
      </c>
      <c r="EB39">
        <v>0</v>
      </c>
      <c r="EC39">
        <v>3.48892285714286</v>
      </c>
      <c r="ED39">
        <v>-0.62359422605252</v>
      </c>
      <c r="EE39">
        <v>0.195667132922528</v>
      </c>
      <c r="EF39">
        <v>1</v>
      </c>
      <c r="EG39">
        <v>-0.0100951134575</v>
      </c>
      <c r="EH39">
        <v>-0.0272784635335835</v>
      </c>
      <c r="EI39">
        <v>0.0146495567378724</v>
      </c>
      <c r="EJ39">
        <v>1</v>
      </c>
      <c r="EK39">
        <v>2</v>
      </c>
      <c r="EL39">
        <v>3</v>
      </c>
      <c r="EM39" t="s">
        <v>297</v>
      </c>
      <c r="EN39">
        <v>100</v>
      </c>
      <c r="EO39">
        <v>100</v>
      </c>
      <c r="EP39">
        <v>5.757</v>
      </c>
      <c r="EQ39">
        <v>0.1525</v>
      </c>
      <c r="ER39">
        <v>5.25094258564196</v>
      </c>
      <c r="ES39">
        <v>0.0095515401478521</v>
      </c>
      <c r="ET39">
        <v>-4.08282145803731e-06</v>
      </c>
      <c r="EU39">
        <v>9.61633180237613e-10</v>
      </c>
      <c r="EV39">
        <v>-0.0159267325573649</v>
      </c>
      <c r="EW39">
        <v>0.00964955815971448</v>
      </c>
      <c r="EX39">
        <v>0.000351754833574242</v>
      </c>
      <c r="EY39">
        <v>-6.74969522547015e-06</v>
      </c>
      <c r="EZ39">
        <v>-1</v>
      </c>
      <c r="FA39">
        <v>-1</v>
      </c>
      <c r="FB39">
        <v>-1</v>
      </c>
      <c r="FC39">
        <v>-1</v>
      </c>
      <c r="FD39">
        <v>8.2</v>
      </c>
      <c r="FE39">
        <v>8.3</v>
      </c>
      <c r="FF39">
        <v>2</v>
      </c>
      <c r="FG39">
        <v>793.698</v>
      </c>
      <c r="FH39">
        <v>738.194</v>
      </c>
      <c r="FI39">
        <v>20.0001</v>
      </c>
      <c r="FJ39">
        <v>27.0275</v>
      </c>
      <c r="FK39">
        <v>30</v>
      </c>
      <c r="FL39">
        <v>27.1373</v>
      </c>
      <c r="FM39">
        <v>27.1131</v>
      </c>
      <c r="FN39">
        <v>6.95724</v>
      </c>
      <c r="FO39">
        <v>27.4611</v>
      </c>
      <c r="FP39">
        <v>13.5444</v>
      </c>
      <c r="FQ39">
        <v>20</v>
      </c>
      <c r="FR39">
        <v>77.54</v>
      </c>
      <c r="FS39">
        <v>13.1149</v>
      </c>
      <c r="FT39">
        <v>99.9885</v>
      </c>
      <c r="FU39">
        <v>100.35</v>
      </c>
    </row>
    <row r="40" spans="1:177">
      <c r="A40">
        <v>24</v>
      </c>
      <c r="B40">
        <v>1621533138.5</v>
      </c>
      <c r="C40">
        <v>46</v>
      </c>
      <c r="D40" t="s">
        <v>344</v>
      </c>
      <c r="E40" t="s">
        <v>345</v>
      </c>
      <c r="G40">
        <v>1621533138.5</v>
      </c>
      <c r="H40">
        <f>CD40*AF40*(BZ40-CA40)/(100*BS40*(1000-AF40*BZ40))</f>
        <v>0</v>
      </c>
      <c r="I40">
        <f>CD40*AF40*(BY40-BX40*(1000-AF40*CA40)/(1000-AF40*BZ40))/(100*BS40)</f>
        <v>0</v>
      </c>
      <c r="J40">
        <f>BX40 - IF(AF40&gt;1, I40*BS40*100.0/(AH40*CL40), 0)</f>
        <v>0</v>
      </c>
      <c r="K40">
        <f>((Q40-H40/2)*J40-I40)/(Q40+H40/2)</f>
        <v>0</v>
      </c>
      <c r="L40">
        <f>K40*(CE40+CF40)/1000.0</f>
        <v>0</v>
      </c>
      <c r="M40">
        <f>(BX40 - IF(AF40&gt;1, I40*BS40*100.0/(AH40*CL40), 0))*(CE40+CF40)/1000.0</f>
        <v>0</v>
      </c>
      <c r="N40">
        <f>2.0/((1/P40-1/O40)+SIGN(P40)*SQRT((1/P40-1/O40)*(1/P40-1/O40) + 4*BT40/((BT40+1)*(BT40+1))*(2*1/P40*1/O40-1/O40*1/O40)))</f>
        <v>0</v>
      </c>
      <c r="O40">
        <f>IF(LEFT(BU40,1)&lt;&gt;"0",IF(LEFT(BU40,1)="1",3.0,BV40),$D$5+$E$5*(CL40*CE40/($K$5*1000))+$F$5*(CL40*CE40/($K$5*1000))*MAX(MIN(BS40,$J$5),$I$5)*MAX(MIN(BS40,$J$5),$I$5)+$G$5*MAX(MIN(BS40,$J$5),$I$5)*(CL40*CE40/($K$5*1000))+$H$5*(CL40*CE40/($K$5*1000))*(CL40*CE40/($K$5*1000)))</f>
        <v>0</v>
      </c>
      <c r="P40">
        <f>H40*(1000-(1000*0.61365*exp(17.502*T40/(240.97+T40))/(CE40+CF40)+BZ40)/2)/(1000*0.61365*exp(17.502*T40/(240.97+T40))/(CE40+CF40)-BZ40)</f>
        <v>0</v>
      </c>
      <c r="Q40">
        <f>1/((BT40+1)/(N40/1.6)+1/(O40/1.37)) + BT40/((BT40+1)/(N40/1.6) + BT40/(O40/1.37))</f>
        <v>0</v>
      </c>
      <c r="R40">
        <f>(BP40*BR40)</f>
        <v>0</v>
      </c>
      <c r="S40">
        <f>(CG40+(R40+2*0.95*5.67E-8*(((CG40+$B$7)+273)^4-(CG40+273)^4)-44100*H40)/(1.84*29.3*O40+8*0.95*5.67E-8*(CG40+273)^3))</f>
        <v>0</v>
      </c>
      <c r="T40">
        <f>($C$7*CH40+$D$7*CI40+$E$7*S40)</f>
        <v>0</v>
      </c>
      <c r="U40">
        <f>0.61365*exp(17.502*T40/(240.97+T40))</f>
        <v>0</v>
      </c>
      <c r="V40">
        <f>(W40/X40*100)</f>
        <v>0</v>
      </c>
      <c r="W40">
        <f>BZ40*(CE40+CF40)/1000</f>
        <v>0</v>
      </c>
      <c r="X40">
        <f>0.61365*exp(17.502*CG40/(240.97+CG40))</f>
        <v>0</v>
      </c>
      <c r="Y40">
        <f>(U40-BZ40*(CE40+CF40)/1000)</f>
        <v>0</v>
      </c>
      <c r="Z40">
        <f>(-H40*44100)</f>
        <v>0</v>
      </c>
      <c r="AA40">
        <f>2*29.3*O40*0.92*(CG40-T40)</f>
        <v>0</v>
      </c>
      <c r="AB40">
        <f>2*0.95*5.67E-8*(((CG40+$B$7)+273)^4-(T40+273)^4)</f>
        <v>0</v>
      </c>
      <c r="AC40">
        <f>R40+AB40+Z40+AA40</f>
        <v>0</v>
      </c>
      <c r="AD40">
        <v>0</v>
      </c>
      <c r="AE40">
        <v>0</v>
      </c>
      <c r="AF40">
        <f>IF(AD40*$H$13&gt;=AH40,1.0,(AH40/(AH40-AD40*$H$13)))</f>
        <v>0</v>
      </c>
      <c r="AG40">
        <f>(AF40-1)*100</f>
        <v>0</v>
      </c>
      <c r="AH40">
        <f>MAX(0,($B$13+$C$13*CL40)/(1+$D$13*CL40)*CE40/(CG40+273)*$E$13)</f>
        <v>0</v>
      </c>
      <c r="AI40" t="s">
        <v>294</v>
      </c>
      <c r="AJ40">
        <v>0</v>
      </c>
      <c r="AK40">
        <v>0</v>
      </c>
      <c r="AL40">
        <f>AK40-AJ40</f>
        <v>0</v>
      </c>
      <c r="AM40">
        <f>AL40/AK40</f>
        <v>0</v>
      </c>
      <c r="AN40">
        <v>0</v>
      </c>
      <c r="AO40" t="s">
        <v>294</v>
      </c>
      <c r="AP40">
        <v>0</v>
      </c>
      <c r="AQ40">
        <v>0</v>
      </c>
      <c r="AR40">
        <f>1-AP40/AQ40</f>
        <v>0</v>
      </c>
      <c r="AS40">
        <v>0.5</v>
      </c>
      <c r="AT40">
        <f>BP40</f>
        <v>0</v>
      </c>
      <c r="AU40">
        <f>I40</f>
        <v>0</v>
      </c>
      <c r="AV40">
        <f>AR40*AS40*AT40</f>
        <v>0</v>
      </c>
      <c r="AW40">
        <f>BB40/AQ40</f>
        <v>0</v>
      </c>
      <c r="AX40">
        <f>(AU40-AN40)/AT40</f>
        <v>0</v>
      </c>
      <c r="AY40">
        <f>(AK40-AQ40)/AQ40</f>
        <v>0</v>
      </c>
      <c r="AZ40" t="s">
        <v>294</v>
      </c>
      <c r="BA40">
        <v>0</v>
      </c>
      <c r="BB40">
        <f>AQ40-BA40</f>
        <v>0</v>
      </c>
      <c r="BC40">
        <f>(AQ40-AP40)/(AQ40-BA40)</f>
        <v>0</v>
      </c>
      <c r="BD40">
        <f>(AK40-AQ40)/(AK40-BA40)</f>
        <v>0</v>
      </c>
      <c r="BE40">
        <f>(AQ40-AP40)/(AQ40-AJ40)</f>
        <v>0</v>
      </c>
      <c r="BF40">
        <f>(AK40-AQ40)/(AK40-AJ40)</f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f>$B$11*CM40+$C$11*CN40+$F$11*CO40*(1-CR40)</f>
        <v>0</v>
      </c>
      <c r="BP40">
        <f>BO40*BQ40</f>
        <v>0</v>
      </c>
      <c r="BQ40">
        <f>($B$11*$D$9+$C$11*$D$9+$F$11*((DB40+CT40)/MAX(DB40+CT40+DC40, 0.1)*$I$9+DC40/MAX(DB40+CT40+DC40, 0.1)*$J$9))/($B$11+$C$11+$F$11)</f>
        <v>0</v>
      </c>
      <c r="BR40">
        <f>($B$11*$K$9+$C$11*$K$9+$F$11*((DB40+CT40)/MAX(DB40+CT40+DC40, 0.1)*$P$9+DC40/MAX(DB40+CT40+DC40, 0.1)*$Q$9))/($B$11+$C$11+$F$11)</f>
        <v>0</v>
      </c>
      <c r="BS40">
        <v>6</v>
      </c>
      <c r="BT40">
        <v>0.5</v>
      </c>
      <c r="BU40" t="s">
        <v>295</v>
      </c>
      <c r="BV40">
        <v>2</v>
      </c>
      <c r="BW40">
        <v>1621533138.5</v>
      </c>
      <c r="BX40">
        <v>62.3495</v>
      </c>
      <c r="BY40">
        <v>69.7709</v>
      </c>
      <c r="BZ40">
        <v>13.0425</v>
      </c>
      <c r="CA40">
        <v>13.04</v>
      </c>
      <c r="CB40">
        <v>56.5711</v>
      </c>
      <c r="CC40">
        <v>12.8901</v>
      </c>
      <c r="CD40">
        <v>699.976</v>
      </c>
      <c r="CE40">
        <v>100.94</v>
      </c>
      <c r="CF40">
        <v>0.0998792</v>
      </c>
      <c r="CG40">
        <v>23.0248</v>
      </c>
      <c r="CH40">
        <v>22.987</v>
      </c>
      <c r="CI40">
        <v>999.9</v>
      </c>
      <c r="CJ40">
        <v>0</v>
      </c>
      <c r="CK40">
        <v>0</v>
      </c>
      <c r="CL40">
        <v>10040</v>
      </c>
      <c r="CM40">
        <v>0</v>
      </c>
      <c r="CN40">
        <v>3.3811</v>
      </c>
      <c r="CO40">
        <v>599.982</v>
      </c>
      <c r="CP40">
        <v>0.933003</v>
      </c>
      <c r="CQ40">
        <v>0.0669971</v>
      </c>
      <c r="CR40">
        <v>0</v>
      </c>
      <c r="CS40">
        <v>3.5612</v>
      </c>
      <c r="CT40">
        <v>4.99951</v>
      </c>
      <c r="CU40">
        <v>89.0957</v>
      </c>
      <c r="CV40">
        <v>4813.96</v>
      </c>
      <c r="CW40">
        <v>37.937</v>
      </c>
      <c r="CX40">
        <v>41.562</v>
      </c>
      <c r="CY40">
        <v>40.312</v>
      </c>
      <c r="CZ40">
        <v>41.187</v>
      </c>
      <c r="DA40">
        <v>40.187</v>
      </c>
      <c r="DB40">
        <v>555.12</v>
      </c>
      <c r="DC40">
        <v>39.86</v>
      </c>
      <c r="DD40">
        <v>0</v>
      </c>
      <c r="DE40">
        <v>1621533142.5</v>
      </c>
      <c r="DF40">
        <v>0</v>
      </c>
      <c r="DG40">
        <v>3.42352307692308</v>
      </c>
      <c r="DH40">
        <v>0.190543586555603</v>
      </c>
      <c r="DI40">
        <v>-0.111018797124121</v>
      </c>
      <c r="DJ40">
        <v>88.9189730769231</v>
      </c>
      <c r="DK40">
        <v>15</v>
      </c>
      <c r="DL40">
        <v>1621532642.5</v>
      </c>
      <c r="DM40" t="s">
        <v>296</v>
      </c>
      <c r="DN40">
        <v>1621532642.5</v>
      </c>
      <c r="DO40">
        <v>1621532639</v>
      </c>
      <c r="DP40">
        <v>3</v>
      </c>
      <c r="DQ40">
        <v>-0.072</v>
      </c>
      <c r="DR40">
        <v>-0.003</v>
      </c>
      <c r="DS40">
        <v>8.557</v>
      </c>
      <c r="DT40">
        <v>0.153</v>
      </c>
      <c r="DU40">
        <v>420</v>
      </c>
      <c r="DV40">
        <v>13</v>
      </c>
      <c r="DW40">
        <v>1.61</v>
      </c>
      <c r="DX40">
        <v>0.39</v>
      </c>
      <c r="DY40">
        <v>5.023317375</v>
      </c>
      <c r="DZ40">
        <v>-109.593953752345</v>
      </c>
      <c r="EA40">
        <v>11.1010255863917</v>
      </c>
      <c r="EB40">
        <v>0</v>
      </c>
      <c r="EC40">
        <v>3.45878181818182</v>
      </c>
      <c r="ED40">
        <v>-0.301621091372349</v>
      </c>
      <c r="EE40">
        <v>0.176531065949252</v>
      </c>
      <c r="EF40">
        <v>1</v>
      </c>
      <c r="EG40">
        <v>-0.0103374659575</v>
      </c>
      <c r="EH40">
        <v>0.028526074249531</v>
      </c>
      <c r="EI40">
        <v>0.0139990539466445</v>
      </c>
      <c r="EJ40">
        <v>1</v>
      </c>
      <c r="EK40">
        <v>2</v>
      </c>
      <c r="EL40">
        <v>3</v>
      </c>
      <c r="EM40" t="s">
        <v>297</v>
      </c>
      <c r="EN40">
        <v>100</v>
      </c>
      <c r="EO40">
        <v>100</v>
      </c>
      <c r="EP40">
        <v>5.778</v>
      </c>
      <c r="EQ40">
        <v>0.1524</v>
      </c>
      <c r="ER40">
        <v>5.25094258564196</v>
      </c>
      <c r="ES40">
        <v>0.0095515401478521</v>
      </c>
      <c r="ET40">
        <v>-4.08282145803731e-06</v>
      </c>
      <c r="EU40">
        <v>9.61633180237613e-10</v>
      </c>
      <c r="EV40">
        <v>-0.0159267325573649</v>
      </c>
      <c r="EW40">
        <v>0.00964955815971448</v>
      </c>
      <c r="EX40">
        <v>0.000351754833574242</v>
      </c>
      <c r="EY40">
        <v>-6.74969522547015e-06</v>
      </c>
      <c r="EZ40">
        <v>-1</v>
      </c>
      <c r="FA40">
        <v>-1</v>
      </c>
      <c r="FB40">
        <v>-1</v>
      </c>
      <c r="FC40">
        <v>-1</v>
      </c>
      <c r="FD40">
        <v>8.3</v>
      </c>
      <c r="FE40">
        <v>8.3</v>
      </c>
      <c r="FF40">
        <v>2</v>
      </c>
      <c r="FG40">
        <v>794.41</v>
      </c>
      <c r="FH40">
        <v>738.006</v>
      </c>
      <c r="FI40">
        <v>20.0002</v>
      </c>
      <c r="FJ40">
        <v>27.0275</v>
      </c>
      <c r="FK40">
        <v>29.9999</v>
      </c>
      <c r="FL40">
        <v>27.1373</v>
      </c>
      <c r="FM40">
        <v>27.1127</v>
      </c>
      <c r="FN40">
        <v>7.14607</v>
      </c>
      <c r="FO40">
        <v>27.4611</v>
      </c>
      <c r="FP40">
        <v>13.5444</v>
      </c>
      <c r="FQ40">
        <v>20</v>
      </c>
      <c r="FR40">
        <v>80.89</v>
      </c>
      <c r="FS40">
        <v>13.1149</v>
      </c>
      <c r="FT40">
        <v>99.9891</v>
      </c>
      <c r="FU40">
        <v>100.353</v>
      </c>
    </row>
    <row r="41" spans="1:177">
      <c r="A41">
        <v>25</v>
      </c>
      <c r="B41">
        <v>1621533140.5</v>
      </c>
      <c r="C41">
        <v>48</v>
      </c>
      <c r="D41" t="s">
        <v>346</v>
      </c>
      <c r="E41" t="s">
        <v>347</v>
      </c>
      <c r="G41">
        <v>1621533140.5</v>
      </c>
      <c r="H41">
        <f>CD41*AF41*(BZ41-CA41)/(100*BS41*(1000-AF41*BZ41))</f>
        <v>0</v>
      </c>
      <c r="I41">
        <f>CD41*AF41*(BY41-BX41*(1000-AF41*CA41)/(1000-AF41*BZ41))/(100*BS41)</f>
        <v>0</v>
      </c>
      <c r="J41">
        <f>BX41 - IF(AF41&gt;1, I41*BS41*100.0/(AH41*CL41), 0)</f>
        <v>0</v>
      </c>
      <c r="K41">
        <f>((Q41-H41/2)*J41-I41)/(Q41+H41/2)</f>
        <v>0</v>
      </c>
      <c r="L41">
        <f>K41*(CE41+CF41)/1000.0</f>
        <v>0</v>
      </c>
      <c r="M41">
        <f>(BX41 - IF(AF41&gt;1, I41*BS41*100.0/(AH41*CL41), 0))*(CE41+CF41)/1000.0</f>
        <v>0</v>
      </c>
      <c r="N41">
        <f>2.0/((1/P41-1/O41)+SIGN(P41)*SQRT((1/P41-1/O41)*(1/P41-1/O41) + 4*BT41/((BT41+1)*(BT41+1))*(2*1/P41*1/O41-1/O41*1/O41)))</f>
        <v>0</v>
      </c>
      <c r="O41">
        <f>IF(LEFT(BU41,1)&lt;&gt;"0",IF(LEFT(BU41,1)="1",3.0,BV41),$D$5+$E$5*(CL41*CE41/($K$5*1000))+$F$5*(CL41*CE41/($K$5*1000))*MAX(MIN(BS41,$J$5),$I$5)*MAX(MIN(BS41,$J$5),$I$5)+$G$5*MAX(MIN(BS41,$J$5),$I$5)*(CL41*CE41/($K$5*1000))+$H$5*(CL41*CE41/($K$5*1000))*(CL41*CE41/($K$5*1000)))</f>
        <v>0</v>
      </c>
      <c r="P41">
        <f>H41*(1000-(1000*0.61365*exp(17.502*T41/(240.97+T41))/(CE41+CF41)+BZ41)/2)/(1000*0.61365*exp(17.502*T41/(240.97+T41))/(CE41+CF41)-BZ41)</f>
        <v>0</v>
      </c>
      <c r="Q41">
        <f>1/((BT41+1)/(N41/1.6)+1/(O41/1.37)) + BT41/((BT41+1)/(N41/1.6) + BT41/(O41/1.37))</f>
        <v>0</v>
      </c>
      <c r="R41">
        <f>(BP41*BR41)</f>
        <v>0</v>
      </c>
      <c r="S41">
        <f>(CG41+(R41+2*0.95*5.67E-8*(((CG41+$B$7)+273)^4-(CG41+273)^4)-44100*H41)/(1.84*29.3*O41+8*0.95*5.67E-8*(CG41+273)^3))</f>
        <v>0</v>
      </c>
      <c r="T41">
        <f>($C$7*CH41+$D$7*CI41+$E$7*S41)</f>
        <v>0</v>
      </c>
      <c r="U41">
        <f>0.61365*exp(17.502*T41/(240.97+T41))</f>
        <v>0</v>
      </c>
      <c r="V41">
        <f>(W41/X41*100)</f>
        <v>0</v>
      </c>
      <c r="W41">
        <f>BZ41*(CE41+CF41)/1000</f>
        <v>0</v>
      </c>
      <c r="X41">
        <f>0.61365*exp(17.502*CG41/(240.97+CG41))</f>
        <v>0</v>
      </c>
      <c r="Y41">
        <f>(U41-BZ41*(CE41+CF41)/1000)</f>
        <v>0</v>
      </c>
      <c r="Z41">
        <f>(-H41*44100)</f>
        <v>0</v>
      </c>
      <c r="AA41">
        <f>2*29.3*O41*0.92*(CG41-T41)</f>
        <v>0</v>
      </c>
      <c r="AB41">
        <f>2*0.95*5.67E-8*(((CG41+$B$7)+273)^4-(T41+273)^4)</f>
        <v>0</v>
      </c>
      <c r="AC41">
        <f>R41+AB41+Z41+AA41</f>
        <v>0</v>
      </c>
      <c r="AD41">
        <v>0</v>
      </c>
      <c r="AE41">
        <v>0</v>
      </c>
      <c r="AF41">
        <f>IF(AD41*$H$13&gt;=AH41,1.0,(AH41/(AH41-AD41*$H$13)))</f>
        <v>0</v>
      </c>
      <c r="AG41">
        <f>(AF41-1)*100</f>
        <v>0</v>
      </c>
      <c r="AH41">
        <f>MAX(0,($B$13+$C$13*CL41)/(1+$D$13*CL41)*CE41/(CG41+273)*$E$13)</f>
        <v>0</v>
      </c>
      <c r="AI41" t="s">
        <v>294</v>
      </c>
      <c r="AJ41">
        <v>0</v>
      </c>
      <c r="AK41">
        <v>0</v>
      </c>
      <c r="AL41">
        <f>AK41-AJ41</f>
        <v>0</v>
      </c>
      <c r="AM41">
        <f>AL41/AK41</f>
        <v>0</v>
      </c>
      <c r="AN41">
        <v>0</v>
      </c>
      <c r="AO41" t="s">
        <v>294</v>
      </c>
      <c r="AP41">
        <v>0</v>
      </c>
      <c r="AQ41">
        <v>0</v>
      </c>
      <c r="AR41">
        <f>1-AP41/AQ41</f>
        <v>0</v>
      </c>
      <c r="AS41">
        <v>0.5</v>
      </c>
      <c r="AT41">
        <f>BP41</f>
        <v>0</v>
      </c>
      <c r="AU41">
        <f>I41</f>
        <v>0</v>
      </c>
      <c r="AV41">
        <f>AR41*AS41*AT41</f>
        <v>0</v>
      </c>
      <c r="AW41">
        <f>BB41/AQ41</f>
        <v>0</v>
      </c>
      <c r="AX41">
        <f>(AU41-AN41)/AT41</f>
        <v>0</v>
      </c>
      <c r="AY41">
        <f>(AK41-AQ41)/AQ41</f>
        <v>0</v>
      </c>
      <c r="AZ41" t="s">
        <v>294</v>
      </c>
      <c r="BA41">
        <v>0</v>
      </c>
      <c r="BB41">
        <f>AQ41-BA41</f>
        <v>0</v>
      </c>
      <c r="BC41">
        <f>(AQ41-AP41)/(AQ41-BA41)</f>
        <v>0</v>
      </c>
      <c r="BD41">
        <f>(AK41-AQ41)/(AK41-BA41)</f>
        <v>0</v>
      </c>
      <c r="BE41">
        <f>(AQ41-AP41)/(AQ41-AJ41)</f>
        <v>0</v>
      </c>
      <c r="BF41">
        <f>(AK41-AQ41)/(AK41-AJ41)</f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f>$B$11*CM41+$C$11*CN41+$F$11*CO41*(1-CR41)</f>
        <v>0</v>
      </c>
      <c r="BP41">
        <f>BO41*BQ41</f>
        <v>0</v>
      </c>
      <c r="BQ41">
        <f>($B$11*$D$9+$C$11*$D$9+$F$11*((DB41+CT41)/MAX(DB41+CT41+DC41, 0.1)*$I$9+DC41/MAX(DB41+CT41+DC41, 0.1)*$J$9))/($B$11+$C$11+$F$11)</f>
        <v>0</v>
      </c>
      <c r="BR41">
        <f>($B$11*$K$9+$C$11*$K$9+$F$11*((DB41+CT41)/MAX(DB41+CT41+DC41, 0.1)*$P$9+DC41/MAX(DB41+CT41+DC41, 0.1)*$Q$9))/($B$11+$C$11+$F$11)</f>
        <v>0</v>
      </c>
      <c r="BS41">
        <v>6</v>
      </c>
      <c r="BT41">
        <v>0.5</v>
      </c>
      <c r="BU41" t="s">
        <v>295</v>
      </c>
      <c r="BV41">
        <v>2</v>
      </c>
      <c r="BW41">
        <v>1621533140.5</v>
      </c>
      <c r="BX41">
        <v>65.0732</v>
      </c>
      <c r="BY41">
        <v>72.9564</v>
      </c>
      <c r="BZ41">
        <v>13.0402</v>
      </c>
      <c r="CA41">
        <v>13.0337</v>
      </c>
      <c r="CB41">
        <v>59.2702</v>
      </c>
      <c r="CC41">
        <v>12.8878</v>
      </c>
      <c r="CD41">
        <v>700.486</v>
      </c>
      <c r="CE41">
        <v>100.935</v>
      </c>
      <c r="CF41">
        <v>0.100443</v>
      </c>
      <c r="CG41">
        <v>23.0236</v>
      </c>
      <c r="CH41">
        <v>22.9861</v>
      </c>
      <c r="CI41">
        <v>999.9</v>
      </c>
      <c r="CJ41">
        <v>0</v>
      </c>
      <c r="CK41">
        <v>0</v>
      </c>
      <c r="CL41">
        <v>9990</v>
      </c>
      <c r="CM41">
        <v>0</v>
      </c>
      <c r="CN41">
        <v>3.3811</v>
      </c>
      <c r="CO41">
        <v>599.993</v>
      </c>
      <c r="CP41">
        <v>0.933003</v>
      </c>
      <c r="CQ41">
        <v>0.0669971</v>
      </c>
      <c r="CR41">
        <v>0</v>
      </c>
      <c r="CS41">
        <v>3.6574</v>
      </c>
      <c r="CT41">
        <v>4.99951</v>
      </c>
      <c r="CU41">
        <v>89.3887</v>
      </c>
      <c r="CV41">
        <v>4814.05</v>
      </c>
      <c r="CW41">
        <v>37.937</v>
      </c>
      <c r="CX41">
        <v>41.562</v>
      </c>
      <c r="CY41">
        <v>40.312</v>
      </c>
      <c r="CZ41">
        <v>41.187</v>
      </c>
      <c r="DA41">
        <v>40.187</v>
      </c>
      <c r="DB41">
        <v>555.13</v>
      </c>
      <c r="DC41">
        <v>39.86</v>
      </c>
      <c r="DD41">
        <v>0</v>
      </c>
      <c r="DE41">
        <v>1621533144.3</v>
      </c>
      <c r="DF41">
        <v>0</v>
      </c>
      <c r="DG41">
        <v>3.43256</v>
      </c>
      <c r="DH41">
        <v>0.571623066347757</v>
      </c>
      <c r="DI41">
        <v>0.336623082773414</v>
      </c>
      <c r="DJ41">
        <v>88.966112</v>
      </c>
      <c r="DK41">
        <v>15</v>
      </c>
      <c r="DL41">
        <v>1621532642.5</v>
      </c>
      <c r="DM41" t="s">
        <v>296</v>
      </c>
      <c r="DN41">
        <v>1621532642.5</v>
      </c>
      <c r="DO41">
        <v>1621532639</v>
      </c>
      <c r="DP41">
        <v>3</v>
      </c>
      <c r="DQ41">
        <v>-0.072</v>
      </c>
      <c r="DR41">
        <v>-0.003</v>
      </c>
      <c r="DS41">
        <v>8.557</v>
      </c>
      <c r="DT41">
        <v>0.153</v>
      </c>
      <c r="DU41">
        <v>420</v>
      </c>
      <c r="DV41">
        <v>13</v>
      </c>
      <c r="DW41">
        <v>1.61</v>
      </c>
      <c r="DX41">
        <v>0.39</v>
      </c>
      <c r="DY41">
        <v>1.485734125</v>
      </c>
      <c r="DZ41">
        <v>-84.4085988180113</v>
      </c>
      <c r="EA41">
        <v>8.57624214888654</v>
      </c>
      <c r="EB41">
        <v>0</v>
      </c>
      <c r="EC41">
        <v>3.46177878787879</v>
      </c>
      <c r="ED41">
        <v>-0.248959587855248</v>
      </c>
      <c r="EE41">
        <v>0.180967594215391</v>
      </c>
      <c r="EF41">
        <v>1</v>
      </c>
      <c r="EG41">
        <v>-0.0083711589325</v>
      </c>
      <c r="EH41">
        <v>0.0379174421977486</v>
      </c>
      <c r="EI41">
        <v>0.0143693550594205</v>
      </c>
      <c r="EJ41">
        <v>1</v>
      </c>
      <c r="EK41">
        <v>2</v>
      </c>
      <c r="EL41">
        <v>3</v>
      </c>
      <c r="EM41" t="s">
        <v>297</v>
      </c>
      <c r="EN41">
        <v>100</v>
      </c>
      <c r="EO41">
        <v>100</v>
      </c>
      <c r="EP41">
        <v>5.803</v>
      </c>
      <c r="EQ41">
        <v>0.1524</v>
      </c>
      <c r="ER41">
        <v>5.25094258564196</v>
      </c>
      <c r="ES41">
        <v>0.0095515401478521</v>
      </c>
      <c r="ET41">
        <v>-4.08282145803731e-06</v>
      </c>
      <c r="EU41">
        <v>9.61633180237613e-10</v>
      </c>
      <c r="EV41">
        <v>-0.0159267325573649</v>
      </c>
      <c r="EW41">
        <v>0.00964955815971448</v>
      </c>
      <c r="EX41">
        <v>0.000351754833574242</v>
      </c>
      <c r="EY41">
        <v>-6.74969522547015e-06</v>
      </c>
      <c r="EZ41">
        <v>-1</v>
      </c>
      <c r="FA41">
        <v>-1</v>
      </c>
      <c r="FB41">
        <v>-1</v>
      </c>
      <c r="FC41">
        <v>-1</v>
      </c>
      <c r="FD41">
        <v>8.3</v>
      </c>
      <c r="FE41">
        <v>8.4</v>
      </c>
      <c r="FF41">
        <v>2</v>
      </c>
      <c r="FG41">
        <v>795.091</v>
      </c>
      <c r="FH41">
        <v>737.785</v>
      </c>
      <c r="FI41">
        <v>20</v>
      </c>
      <c r="FJ41">
        <v>27.0252</v>
      </c>
      <c r="FK41">
        <v>30</v>
      </c>
      <c r="FL41">
        <v>27.135</v>
      </c>
      <c r="FM41">
        <v>27.1109</v>
      </c>
      <c r="FN41">
        <v>7.33869</v>
      </c>
      <c r="FO41">
        <v>27.4611</v>
      </c>
      <c r="FP41">
        <v>13.5444</v>
      </c>
      <c r="FQ41">
        <v>20</v>
      </c>
      <c r="FR41">
        <v>84.24</v>
      </c>
      <c r="FS41">
        <v>13.1149</v>
      </c>
      <c r="FT41">
        <v>99.9873</v>
      </c>
      <c r="FU41">
        <v>100.351</v>
      </c>
    </row>
    <row r="42" spans="1:177">
      <c r="A42">
        <v>26</v>
      </c>
      <c r="B42">
        <v>1621533142.5</v>
      </c>
      <c r="C42">
        <v>50</v>
      </c>
      <c r="D42" t="s">
        <v>348</v>
      </c>
      <c r="E42" t="s">
        <v>349</v>
      </c>
      <c r="G42">
        <v>1621533142.5</v>
      </c>
      <c r="H42">
        <f>CD42*AF42*(BZ42-CA42)/(100*BS42*(1000-AF42*BZ42))</f>
        <v>0</v>
      </c>
      <c r="I42">
        <f>CD42*AF42*(BY42-BX42*(1000-AF42*CA42)/(1000-AF42*BZ42))/(100*BS42)</f>
        <v>0</v>
      </c>
      <c r="J42">
        <f>BX42 - IF(AF42&gt;1, I42*BS42*100.0/(AH42*CL42), 0)</f>
        <v>0</v>
      </c>
      <c r="K42">
        <f>((Q42-H42/2)*J42-I42)/(Q42+H42/2)</f>
        <v>0</v>
      </c>
      <c r="L42">
        <f>K42*(CE42+CF42)/1000.0</f>
        <v>0</v>
      </c>
      <c r="M42">
        <f>(BX42 - IF(AF42&gt;1, I42*BS42*100.0/(AH42*CL42), 0))*(CE42+CF42)/1000.0</f>
        <v>0</v>
      </c>
      <c r="N42">
        <f>2.0/((1/P42-1/O42)+SIGN(P42)*SQRT((1/P42-1/O42)*(1/P42-1/O42) + 4*BT42/((BT42+1)*(BT42+1))*(2*1/P42*1/O42-1/O42*1/O42)))</f>
        <v>0</v>
      </c>
      <c r="O42">
        <f>IF(LEFT(BU42,1)&lt;&gt;"0",IF(LEFT(BU42,1)="1",3.0,BV42),$D$5+$E$5*(CL42*CE42/($K$5*1000))+$F$5*(CL42*CE42/($K$5*1000))*MAX(MIN(BS42,$J$5),$I$5)*MAX(MIN(BS42,$J$5),$I$5)+$G$5*MAX(MIN(BS42,$J$5),$I$5)*(CL42*CE42/($K$5*1000))+$H$5*(CL42*CE42/($K$5*1000))*(CL42*CE42/($K$5*1000)))</f>
        <v>0</v>
      </c>
      <c r="P42">
        <f>H42*(1000-(1000*0.61365*exp(17.502*T42/(240.97+T42))/(CE42+CF42)+BZ42)/2)/(1000*0.61365*exp(17.502*T42/(240.97+T42))/(CE42+CF42)-BZ42)</f>
        <v>0</v>
      </c>
      <c r="Q42">
        <f>1/((BT42+1)/(N42/1.6)+1/(O42/1.37)) + BT42/((BT42+1)/(N42/1.6) + BT42/(O42/1.37))</f>
        <v>0</v>
      </c>
      <c r="R42">
        <f>(BP42*BR42)</f>
        <v>0</v>
      </c>
      <c r="S42">
        <f>(CG42+(R42+2*0.95*5.67E-8*(((CG42+$B$7)+273)^4-(CG42+273)^4)-44100*H42)/(1.84*29.3*O42+8*0.95*5.67E-8*(CG42+273)^3))</f>
        <v>0</v>
      </c>
      <c r="T42">
        <f>($C$7*CH42+$D$7*CI42+$E$7*S42)</f>
        <v>0</v>
      </c>
      <c r="U42">
        <f>0.61365*exp(17.502*T42/(240.97+T42))</f>
        <v>0</v>
      </c>
      <c r="V42">
        <f>(W42/X42*100)</f>
        <v>0</v>
      </c>
      <c r="W42">
        <f>BZ42*(CE42+CF42)/1000</f>
        <v>0</v>
      </c>
      <c r="X42">
        <f>0.61365*exp(17.502*CG42/(240.97+CG42))</f>
        <v>0</v>
      </c>
      <c r="Y42">
        <f>(U42-BZ42*(CE42+CF42)/1000)</f>
        <v>0</v>
      </c>
      <c r="Z42">
        <f>(-H42*44100)</f>
        <v>0</v>
      </c>
      <c r="AA42">
        <f>2*29.3*O42*0.92*(CG42-T42)</f>
        <v>0</v>
      </c>
      <c r="AB42">
        <f>2*0.95*5.67E-8*(((CG42+$B$7)+273)^4-(T42+273)^4)</f>
        <v>0</v>
      </c>
      <c r="AC42">
        <f>R42+AB42+Z42+AA42</f>
        <v>0</v>
      </c>
      <c r="AD42">
        <v>0</v>
      </c>
      <c r="AE42">
        <v>0</v>
      </c>
      <c r="AF42">
        <f>IF(AD42*$H$13&gt;=AH42,1.0,(AH42/(AH42-AD42*$H$13)))</f>
        <v>0</v>
      </c>
      <c r="AG42">
        <f>(AF42-1)*100</f>
        <v>0</v>
      </c>
      <c r="AH42">
        <f>MAX(0,($B$13+$C$13*CL42)/(1+$D$13*CL42)*CE42/(CG42+273)*$E$13)</f>
        <v>0</v>
      </c>
      <c r="AI42" t="s">
        <v>294</v>
      </c>
      <c r="AJ42">
        <v>0</v>
      </c>
      <c r="AK42">
        <v>0</v>
      </c>
      <c r="AL42">
        <f>AK42-AJ42</f>
        <v>0</v>
      </c>
      <c r="AM42">
        <f>AL42/AK42</f>
        <v>0</v>
      </c>
      <c r="AN42">
        <v>0</v>
      </c>
      <c r="AO42" t="s">
        <v>294</v>
      </c>
      <c r="AP42">
        <v>0</v>
      </c>
      <c r="AQ42">
        <v>0</v>
      </c>
      <c r="AR42">
        <f>1-AP42/AQ42</f>
        <v>0</v>
      </c>
      <c r="AS42">
        <v>0.5</v>
      </c>
      <c r="AT42">
        <f>BP42</f>
        <v>0</v>
      </c>
      <c r="AU42">
        <f>I42</f>
        <v>0</v>
      </c>
      <c r="AV42">
        <f>AR42*AS42*AT42</f>
        <v>0</v>
      </c>
      <c r="AW42">
        <f>BB42/AQ42</f>
        <v>0</v>
      </c>
      <c r="AX42">
        <f>(AU42-AN42)/AT42</f>
        <v>0</v>
      </c>
      <c r="AY42">
        <f>(AK42-AQ42)/AQ42</f>
        <v>0</v>
      </c>
      <c r="AZ42" t="s">
        <v>294</v>
      </c>
      <c r="BA42">
        <v>0</v>
      </c>
      <c r="BB42">
        <f>AQ42-BA42</f>
        <v>0</v>
      </c>
      <c r="BC42">
        <f>(AQ42-AP42)/(AQ42-BA42)</f>
        <v>0</v>
      </c>
      <c r="BD42">
        <f>(AK42-AQ42)/(AK42-BA42)</f>
        <v>0</v>
      </c>
      <c r="BE42">
        <f>(AQ42-AP42)/(AQ42-AJ42)</f>
        <v>0</v>
      </c>
      <c r="BF42">
        <f>(AK42-AQ42)/(AK42-AJ42)</f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f>$B$11*CM42+$C$11*CN42+$F$11*CO42*(1-CR42)</f>
        <v>0</v>
      </c>
      <c r="BP42">
        <f>BO42*BQ42</f>
        <v>0</v>
      </c>
      <c r="BQ42">
        <f>($B$11*$D$9+$C$11*$D$9+$F$11*((DB42+CT42)/MAX(DB42+CT42+DC42, 0.1)*$I$9+DC42/MAX(DB42+CT42+DC42, 0.1)*$J$9))/($B$11+$C$11+$F$11)</f>
        <v>0</v>
      </c>
      <c r="BR42">
        <f>($B$11*$K$9+$C$11*$K$9+$F$11*((DB42+CT42)/MAX(DB42+CT42+DC42, 0.1)*$P$9+DC42/MAX(DB42+CT42+DC42, 0.1)*$Q$9))/($B$11+$C$11+$F$11)</f>
        <v>0</v>
      </c>
      <c r="BS42">
        <v>6</v>
      </c>
      <c r="BT42">
        <v>0.5</v>
      </c>
      <c r="BU42" t="s">
        <v>295</v>
      </c>
      <c r="BV42">
        <v>2</v>
      </c>
      <c r="BW42">
        <v>1621533142.5</v>
      </c>
      <c r="BX42">
        <v>67.84</v>
      </c>
      <c r="BY42">
        <v>76.1872</v>
      </c>
      <c r="BZ42">
        <v>13.0373</v>
      </c>
      <c r="CA42">
        <v>13.0322</v>
      </c>
      <c r="CB42">
        <v>62.0122</v>
      </c>
      <c r="CC42">
        <v>12.8849</v>
      </c>
      <c r="CD42">
        <v>699.803</v>
      </c>
      <c r="CE42">
        <v>100.932</v>
      </c>
      <c r="CF42">
        <v>0.100821</v>
      </c>
      <c r="CG42">
        <v>23.0236</v>
      </c>
      <c r="CH42">
        <v>22.9939</v>
      </c>
      <c r="CI42">
        <v>999.9</v>
      </c>
      <c r="CJ42">
        <v>0</v>
      </c>
      <c r="CK42">
        <v>0</v>
      </c>
      <c r="CL42">
        <v>10000</v>
      </c>
      <c r="CM42">
        <v>0</v>
      </c>
      <c r="CN42">
        <v>3.3811</v>
      </c>
      <c r="CO42">
        <v>599.992</v>
      </c>
      <c r="CP42">
        <v>0.933003</v>
      </c>
      <c r="CQ42">
        <v>0.0669971</v>
      </c>
      <c r="CR42">
        <v>0</v>
      </c>
      <c r="CS42">
        <v>3.3693</v>
      </c>
      <c r="CT42">
        <v>4.99951</v>
      </c>
      <c r="CU42">
        <v>89.3438</v>
      </c>
      <c r="CV42">
        <v>4814.04</v>
      </c>
      <c r="CW42">
        <v>37.937</v>
      </c>
      <c r="CX42">
        <v>41.562</v>
      </c>
      <c r="CY42">
        <v>40.312</v>
      </c>
      <c r="CZ42">
        <v>41.187</v>
      </c>
      <c r="DA42">
        <v>40.187</v>
      </c>
      <c r="DB42">
        <v>555.13</v>
      </c>
      <c r="DC42">
        <v>39.86</v>
      </c>
      <c r="DD42">
        <v>0</v>
      </c>
      <c r="DE42">
        <v>1621533146.1</v>
      </c>
      <c r="DF42">
        <v>0</v>
      </c>
      <c r="DG42">
        <v>3.44879230769231</v>
      </c>
      <c r="DH42">
        <v>0.174550421749468</v>
      </c>
      <c r="DI42">
        <v>1.30101196699157</v>
      </c>
      <c r="DJ42">
        <v>88.9894153846154</v>
      </c>
      <c r="DK42">
        <v>15</v>
      </c>
      <c r="DL42">
        <v>1621532642.5</v>
      </c>
      <c r="DM42" t="s">
        <v>296</v>
      </c>
      <c r="DN42">
        <v>1621532642.5</v>
      </c>
      <c r="DO42">
        <v>1621532639</v>
      </c>
      <c r="DP42">
        <v>3</v>
      </c>
      <c r="DQ42">
        <v>-0.072</v>
      </c>
      <c r="DR42">
        <v>-0.003</v>
      </c>
      <c r="DS42">
        <v>8.557</v>
      </c>
      <c r="DT42">
        <v>0.153</v>
      </c>
      <c r="DU42">
        <v>420</v>
      </c>
      <c r="DV42">
        <v>13</v>
      </c>
      <c r="DW42">
        <v>1.61</v>
      </c>
      <c r="DX42">
        <v>0.39</v>
      </c>
      <c r="DY42">
        <v>-1.248179125</v>
      </c>
      <c r="DZ42">
        <v>-64.3616826078799</v>
      </c>
      <c r="EA42">
        <v>6.5547569264397</v>
      </c>
      <c r="EB42">
        <v>0</v>
      </c>
      <c r="EC42">
        <v>3.45972857142857</v>
      </c>
      <c r="ED42">
        <v>-0.0849757004322375</v>
      </c>
      <c r="EE42">
        <v>0.176746350249533</v>
      </c>
      <c r="EF42">
        <v>1</v>
      </c>
      <c r="EG42">
        <v>-0.0067789294325</v>
      </c>
      <c r="EH42">
        <v>0.0513335743373359</v>
      </c>
      <c r="EI42">
        <v>0.0148140442033415</v>
      </c>
      <c r="EJ42">
        <v>1</v>
      </c>
      <c r="EK42">
        <v>2</v>
      </c>
      <c r="EL42">
        <v>3</v>
      </c>
      <c r="EM42" t="s">
        <v>297</v>
      </c>
      <c r="EN42">
        <v>100</v>
      </c>
      <c r="EO42">
        <v>100</v>
      </c>
      <c r="EP42">
        <v>5.828</v>
      </c>
      <c r="EQ42">
        <v>0.1524</v>
      </c>
      <c r="ER42">
        <v>5.25094258564196</v>
      </c>
      <c r="ES42">
        <v>0.0095515401478521</v>
      </c>
      <c r="ET42">
        <v>-4.08282145803731e-06</v>
      </c>
      <c r="EU42">
        <v>9.61633180237613e-10</v>
      </c>
      <c r="EV42">
        <v>-0.0159267325573649</v>
      </c>
      <c r="EW42">
        <v>0.00964955815971448</v>
      </c>
      <c r="EX42">
        <v>0.000351754833574242</v>
      </c>
      <c r="EY42">
        <v>-6.74969522547015e-06</v>
      </c>
      <c r="EZ42">
        <v>-1</v>
      </c>
      <c r="FA42">
        <v>-1</v>
      </c>
      <c r="FB42">
        <v>-1</v>
      </c>
      <c r="FC42">
        <v>-1</v>
      </c>
      <c r="FD42">
        <v>8.3</v>
      </c>
      <c r="FE42">
        <v>8.4</v>
      </c>
      <c r="FF42">
        <v>2</v>
      </c>
      <c r="FG42">
        <v>793.486</v>
      </c>
      <c r="FH42">
        <v>738.163</v>
      </c>
      <c r="FI42">
        <v>20.0001</v>
      </c>
      <c r="FJ42">
        <v>27.0252</v>
      </c>
      <c r="FK42">
        <v>30.0001</v>
      </c>
      <c r="FL42">
        <v>27.135</v>
      </c>
      <c r="FM42">
        <v>27.1109</v>
      </c>
      <c r="FN42">
        <v>7.53264</v>
      </c>
      <c r="FO42">
        <v>27.1888</v>
      </c>
      <c r="FP42">
        <v>13.5444</v>
      </c>
      <c r="FQ42">
        <v>20</v>
      </c>
      <c r="FR42">
        <v>87.58</v>
      </c>
      <c r="FS42">
        <v>13.1149</v>
      </c>
      <c r="FT42">
        <v>99.9867</v>
      </c>
      <c r="FU42">
        <v>100.352</v>
      </c>
    </row>
    <row r="43" spans="1:177">
      <c r="A43">
        <v>27</v>
      </c>
      <c r="B43">
        <v>1621533144.5</v>
      </c>
      <c r="C43">
        <v>52</v>
      </c>
      <c r="D43" t="s">
        <v>350</v>
      </c>
      <c r="E43" t="s">
        <v>351</v>
      </c>
      <c r="G43">
        <v>1621533144.5</v>
      </c>
      <c r="H43">
        <f>CD43*AF43*(BZ43-CA43)/(100*BS43*(1000-AF43*BZ43))</f>
        <v>0</v>
      </c>
      <c r="I43">
        <f>CD43*AF43*(BY43-BX43*(1000-AF43*CA43)/(1000-AF43*BZ43))/(100*BS43)</f>
        <v>0</v>
      </c>
      <c r="J43">
        <f>BX43 - IF(AF43&gt;1, I43*BS43*100.0/(AH43*CL43), 0)</f>
        <v>0</v>
      </c>
      <c r="K43">
        <f>((Q43-H43/2)*J43-I43)/(Q43+H43/2)</f>
        <v>0</v>
      </c>
      <c r="L43">
        <f>K43*(CE43+CF43)/1000.0</f>
        <v>0</v>
      </c>
      <c r="M43">
        <f>(BX43 - IF(AF43&gt;1, I43*BS43*100.0/(AH43*CL43), 0))*(CE43+CF43)/1000.0</f>
        <v>0</v>
      </c>
      <c r="N43">
        <f>2.0/((1/P43-1/O43)+SIGN(P43)*SQRT((1/P43-1/O43)*(1/P43-1/O43) + 4*BT43/((BT43+1)*(BT43+1))*(2*1/P43*1/O43-1/O43*1/O43)))</f>
        <v>0</v>
      </c>
      <c r="O43">
        <f>IF(LEFT(BU43,1)&lt;&gt;"0",IF(LEFT(BU43,1)="1",3.0,BV43),$D$5+$E$5*(CL43*CE43/($K$5*1000))+$F$5*(CL43*CE43/($K$5*1000))*MAX(MIN(BS43,$J$5),$I$5)*MAX(MIN(BS43,$J$5),$I$5)+$G$5*MAX(MIN(BS43,$J$5),$I$5)*(CL43*CE43/($K$5*1000))+$H$5*(CL43*CE43/($K$5*1000))*(CL43*CE43/($K$5*1000)))</f>
        <v>0</v>
      </c>
      <c r="P43">
        <f>H43*(1000-(1000*0.61365*exp(17.502*T43/(240.97+T43))/(CE43+CF43)+BZ43)/2)/(1000*0.61365*exp(17.502*T43/(240.97+T43))/(CE43+CF43)-BZ43)</f>
        <v>0</v>
      </c>
      <c r="Q43">
        <f>1/((BT43+1)/(N43/1.6)+1/(O43/1.37)) + BT43/((BT43+1)/(N43/1.6) + BT43/(O43/1.37))</f>
        <v>0</v>
      </c>
      <c r="R43">
        <f>(BP43*BR43)</f>
        <v>0</v>
      </c>
      <c r="S43">
        <f>(CG43+(R43+2*0.95*5.67E-8*(((CG43+$B$7)+273)^4-(CG43+273)^4)-44100*H43)/(1.84*29.3*O43+8*0.95*5.67E-8*(CG43+273)^3))</f>
        <v>0</v>
      </c>
      <c r="T43">
        <f>($C$7*CH43+$D$7*CI43+$E$7*S43)</f>
        <v>0</v>
      </c>
      <c r="U43">
        <f>0.61365*exp(17.502*T43/(240.97+T43))</f>
        <v>0</v>
      </c>
      <c r="V43">
        <f>(W43/X43*100)</f>
        <v>0</v>
      </c>
      <c r="W43">
        <f>BZ43*(CE43+CF43)/1000</f>
        <v>0</v>
      </c>
      <c r="X43">
        <f>0.61365*exp(17.502*CG43/(240.97+CG43))</f>
        <v>0</v>
      </c>
      <c r="Y43">
        <f>(U43-BZ43*(CE43+CF43)/1000)</f>
        <v>0</v>
      </c>
      <c r="Z43">
        <f>(-H43*44100)</f>
        <v>0</v>
      </c>
      <c r="AA43">
        <f>2*29.3*O43*0.92*(CG43-T43)</f>
        <v>0</v>
      </c>
      <c r="AB43">
        <f>2*0.95*5.67E-8*(((CG43+$B$7)+273)^4-(T43+273)^4)</f>
        <v>0</v>
      </c>
      <c r="AC43">
        <f>R43+AB43+Z43+AA43</f>
        <v>0</v>
      </c>
      <c r="AD43">
        <v>0</v>
      </c>
      <c r="AE43">
        <v>0</v>
      </c>
      <c r="AF43">
        <f>IF(AD43*$H$13&gt;=AH43,1.0,(AH43/(AH43-AD43*$H$13)))</f>
        <v>0</v>
      </c>
      <c r="AG43">
        <f>(AF43-1)*100</f>
        <v>0</v>
      </c>
      <c r="AH43">
        <f>MAX(0,($B$13+$C$13*CL43)/(1+$D$13*CL43)*CE43/(CG43+273)*$E$13)</f>
        <v>0</v>
      </c>
      <c r="AI43" t="s">
        <v>294</v>
      </c>
      <c r="AJ43">
        <v>0</v>
      </c>
      <c r="AK43">
        <v>0</v>
      </c>
      <c r="AL43">
        <f>AK43-AJ43</f>
        <v>0</v>
      </c>
      <c r="AM43">
        <f>AL43/AK43</f>
        <v>0</v>
      </c>
      <c r="AN43">
        <v>0</v>
      </c>
      <c r="AO43" t="s">
        <v>294</v>
      </c>
      <c r="AP43">
        <v>0</v>
      </c>
      <c r="AQ43">
        <v>0</v>
      </c>
      <c r="AR43">
        <f>1-AP43/AQ43</f>
        <v>0</v>
      </c>
      <c r="AS43">
        <v>0.5</v>
      </c>
      <c r="AT43">
        <f>BP43</f>
        <v>0</v>
      </c>
      <c r="AU43">
        <f>I43</f>
        <v>0</v>
      </c>
      <c r="AV43">
        <f>AR43*AS43*AT43</f>
        <v>0</v>
      </c>
      <c r="AW43">
        <f>BB43/AQ43</f>
        <v>0</v>
      </c>
      <c r="AX43">
        <f>(AU43-AN43)/AT43</f>
        <v>0</v>
      </c>
      <c r="AY43">
        <f>(AK43-AQ43)/AQ43</f>
        <v>0</v>
      </c>
      <c r="AZ43" t="s">
        <v>294</v>
      </c>
      <c r="BA43">
        <v>0</v>
      </c>
      <c r="BB43">
        <f>AQ43-BA43</f>
        <v>0</v>
      </c>
      <c r="BC43">
        <f>(AQ43-AP43)/(AQ43-BA43)</f>
        <v>0</v>
      </c>
      <c r="BD43">
        <f>(AK43-AQ43)/(AK43-BA43)</f>
        <v>0</v>
      </c>
      <c r="BE43">
        <f>(AQ43-AP43)/(AQ43-AJ43)</f>
        <v>0</v>
      </c>
      <c r="BF43">
        <f>(AK43-AQ43)/(AK43-AJ43)</f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f>$B$11*CM43+$C$11*CN43+$F$11*CO43*(1-CR43)</f>
        <v>0</v>
      </c>
      <c r="BP43">
        <f>BO43*BQ43</f>
        <v>0</v>
      </c>
      <c r="BQ43">
        <f>($B$11*$D$9+$C$11*$D$9+$F$11*((DB43+CT43)/MAX(DB43+CT43+DC43, 0.1)*$I$9+DC43/MAX(DB43+CT43+DC43, 0.1)*$J$9))/($B$11+$C$11+$F$11)</f>
        <v>0</v>
      </c>
      <c r="BR43">
        <f>($B$11*$K$9+$C$11*$K$9+$F$11*((DB43+CT43)/MAX(DB43+CT43+DC43, 0.1)*$P$9+DC43/MAX(DB43+CT43+DC43, 0.1)*$Q$9))/($B$11+$C$11+$F$11)</f>
        <v>0</v>
      </c>
      <c r="BS43">
        <v>6</v>
      </c>
      <c r="BT43">
        <v>0.5</v>
      </c>
      <c r="BU43" t="s">
        <v>295</v>
      </c>
      <c r="BV43">
        <v>2</v>
      </c>
      <c r="BW43">
        <v>1621533144.5</v>
      </c>
      <c r="BX43">
        <v>70.8326</v>
      </c>
      <c r="BY43">
        <v>79.4311</v>
      </c>
      <c r="BZ43">
        <v>13.0374</v>
      </c>
      <c r="CA43">
        <v>13.0592</v>
      </c>
      <c r="CB43">
        <v>64.978</v>
      </c>
      <c r="CC43">
        <v>12.8851</v>
      </c>
      <c r="CD43">
        <v>700.011</v>
      </c>
      <c r="CE43">
        <v>100.935</v>
      </c>
      <c r="CF43">
        <v>0.100809</v>
      </c>
      <c r="CG43">
        <v>23.0248</v>
      </c>
      <c r="CH43">
        <v>22.9939</v>
      </c>
      <c r="CI43">
        <v>999.9</v>
      </c>
      <c r="CJ43">
        <v>0</v>
      </c>
      <c r="CK43">
        <v>0</v>
      </c>
      <c r="CL43">
        <v>9990</v>
      </c>
      <c r="CM43">
        <v>0</v>
      </c>
      <c r="CN43">
        <v>3.3811</v>
      </c>
      <c r="CO43">
        <v>600.006</v>
      </c>
      <c r="CP43">
        <v>0.933003</v>
      </c>
      <c r="CQ43">
        <v>0.0669971</v>
      </c>
      <c r="CR43">
        <v>0</v>
      </c>
      <c r="CS43">
        <v>3.3803</v>
      </c>
      <c r="CT43">
        <v>4.99951</v>
      </c>
      <c r="CU43">
        <v>88.9253</v>
      </c>
      <c r="CV43">
        <v>4814.15</v>
      </c>
      <c r="CW43">
        <v>37.937</v>
      </c>
      <c r="CX43">
        <v>41.625</v>
      </c>
      <c r="CY43">
        <v>40.312</v>
      </c>
      <c r="CZ43">
        <v>41.187</v>
      </c>
      <c r="DA43">
        <v>40.187</v>
      </c>
      <c r="DB43">
        <v>555.14</v>
      </c>
      <c r="DC43">
        <v>39.86</v>
      </c>
      <c r="DD43">
        <v>0</v>
      </c>
      <c r="DE43">
        <v>1621533148.5</v>
      </c>
      <c r="DF43">
        <v>0</v>
      </c>
      <c r="DG43">
        <v>3.45535384615385</v>
      </c>
      <c r="DH43">
        <v>-0.392929918650732</v>
      </c>
      <c r="DI43">
        <v>2.10997948328423</v>
      </c>
      <c r="DJ43">
        <v>89.0318576923077</v>
      </c>
      <c r="DK43">
        <v>15</v>
      </c>
      <c r="DL43">
        <v>1621532642.5</v>
      </c>
      <c r="DM43" t="s">
        <v>296</v>
      </c>
      <c r="DN43">
        <v>1621532642.5</v>
      </c>
      <c r="DO43">
        <v>1621532639</v>
      </c>
      <c r="DP43">
        <v>3</v>
      </c>
      <c r="DQ43">
        <v>-0.072</v>
      </c>
      <c r="DR43">
        <v>-0.003</v>
      </c>
      <c r="DS43">
        <v>8.557</v>
      </c>
      <c r="DT43">
        <v>0.153</v>
      </c>
      <c r="DU43">
        <v>420</v>
      </c>
      <c r="DV43">
        <v>13</v>
      </c>
      <c r="DW43">
        <v>1.61</v>
      </c>
      <c r="DX43">
        <v>0.39</v>
      </c>
      <c r="DY43">
        <v>-3.330940125</v>
      </c>
      <c r="DZ43">
        <v>-48.6906385553471</v>
      </c>
      <c r="EA43">
        <v>4.97339625123466</v>
      </c>
      <c r="EB43">
        <v>0</v>
      </c>
      <c r="EC43">
        <v>3.42375757575758</v>
      </c>
      <c r="ED43">
        <v>0.263503047535941</v>
      </c>
      <c r="EE43">
        <v>0.153310026615319</v>
      </c>
      <c r="EF43">
        <v>1</v>
      </c>
      <c r="EG43">
        <v>-0.0062168099325</v>
      </c>
      <c r="EH43">
        <v>0.0542478682030019</v>
      </c>
      <c r="EI43">
        <v>0.0151531177355004</v>
      </c>
      <c r="EJ43">
        <v>1</v>
      </c>
      <c r="EK43">
        <v>2</v>
      </c>
      <c r="EL43">
        <v>3</v>
      </c>
      <c r="EM43" t="s">
        <v>297</v>
      </c>
      <c r="EN43">
        <v>100</v>
      </c>
      <c r="EO43">
        <v>100</v>
      </c>
      <c r="EP43">
        <v>5.855</v>
      </c>
      <c r="EQ43">
        <v>0.1523</v>
      </c>
      <c r="ER43">
        <v>5.25094258564196</v>
      </c>
      <c r="ES43">
        <v>0.0095515401478521</v>
      </c>
      <c r="ET43">
        <v>-4.08282145803731e-06</v>
      </c>
      <c r="EU43">
        <v>9.61633180237613e-10</v>
      </c>
      <c r="EV43">
        <v>-0.0159267325573649</v>
      </c>
      <c r="EW43">
        <v>0.00964955815971448</v>
      </c>
      <c r="EX43">
        <v>0.000351754833574242</v>
      </c>
      <c r="EY43">
        <v>-6.74969522547015e-06</v>
      </c>
      <c r="EZ43">
        <v>-1</v>
      </c>
      <c r="FA43">
        <v>-1</v>
      </c>
      <c r="FB43">
        <v>-1</v>
      </c>
      <c r="FC43">
        <v>-1</v>
      </c>
      <c r="FD43">
        <v>8.4</v>
      </c>
      <c r="FE43">
        <v>8.4</v>
      </c>
      <c r="FF43">
        <v>2</v>
      </c>
      <c r="FG43">
        <v>794.021</v>
      </c>
      <c r="FH43">
        <v>738.163</v>
      </c>
      <c r="FI43">
        <v>20</v>
      </c>
      <c r="FJ43">
        <v>27.0252</v>
      </c>
      <c r="FK43">
        <v>30.0001</v>
      </c>
      <c r="FL43">
        <v>27.135</v>
      </c>
      <c r="FM43">
        <v>27.1104</v>
      </c>
      <c r="FN43">
        <v>7.7274</v>
      </c>
      <c r="FO43">
        <v>27.1888</v>
      </c>
      <c r="FP43">
        <v>13.5444</v>
      </c>
      <c r="FQ43">
        <v>20</v>
      </c>
      <c r="FR43">
        <v>90.92</v>
      </c>
      <c r="FS43">
        <v>13.1149</v>
      </c>
      <c r="FT43">
        <v>99.9912</v>
      </c>
      <c r="FU43">
        <v>100.351</v>
      </c>
    </row>
    <row r="44" spans="1:177">
      <c r="A44">
        <v>28</v>
      </c>
      <c r="B44">
        <v>1621533146.5</v>
      </c>
      <c r="C44">
        <v>54</v>
      </c>
      <c r="D44" t="s">
        <v>352</v>
      </c>
      <c r="E44" t="s">
        <v>353</v>
      </c>
      <c r="G44">
        <v>1621533146.5</v>
      </c>
      <c r="H44">
        <f>CD44*AF44*(BZ44-CA44)/(100*BS44*(1000-AF44*BZ44))</f>
        <v>0</v>
      </c>
      <c r="I44">
        <f>CD44*AF44*(BY44-BX44*(1000-AF44*CA44)/(1000-AF44*BZ44))/(100*BS44)</f>
        <v>0</v>
      </c>
      <c r="J44">
        <f>BX44 - IF(AF44&gt;1, I44*BS44*100.0/(AH44*CL44), 0)</f>
        <v>0</v>
      </c>
      <c r="K44">
        <f>((Q44-H44/2)*J44-I44)/(Q44+H44/2)</f>
        <v>0</v>
      </c>
      <c r="L44">
        <f>K44*(CE44+CF44)/1000.0</f>
        <v>0</v>
      </c>
      <c r="M44">
        <f>(BX44 - IF(AF44&gt;1, I44*BS44*100.0/(AH44*CL44), 0))*(CE44+CF44)/1000.0</f>
        <v>0</v>
      </c>
      <c r="N44">
        <f>2.0/((1/P44-1/O44)+SIGN(P44)*SQRT((1/P44-1/O44)*(1/P44-1/O44) + 4*BT44/((BT44+1)*(BT44+1))*(2*1/P44*1/O44-1/O44*1/O44)))</f>
        <v>0</v>
      </c>
      <c r="O44">
        <f>IF(LEFT(BU44,1)&lt;&gt;"0",IF(LEFT(BU44,1)="1",3.0,BV44),$D$5+$E$5*(CL44*CE44/($K$5*1000))+$F$5*(CL44*CE44/($K$5*1000))*MAX(MIN(BS44,$J$5),$I$5)*MAX(MIN(BS44,$J$5),$I$5)+$G$5*MAX(MIN(BS44,$J$5),$I$5)*(CL44*CE44/($K$5*1000))+$H$5*(CL44*CE44/($K$5*1000))*(CL44*CE44/($K$5*1000)))</f>
        <v>0</v>
      </c>
      <c r="P44">
        <f>H44*(1000-(1000*0.61365*exp(17.502*T44/(240.97+T44))/(CE44+CF44)+BZ44)/2)/(1000*0.61365*exp(17.502*T44/(240.97+T44))/(CE44+CF44)-BZ44)</f>
        <v>0</v>
      </c>
      <c r="Q44">
        <f>1/((BT44+1)/(N44/1.6)+1/(O44/1.37)) + BT44/((BT44+1)/(N44/1.6) + BT44/(O44/1.37))</f>
        <v>0</v>
      </c>
      <c r="R44">
        <f>(BP44*BR44)</f>
        <v>0</v>
      </c>
      <c r="S44">
        <f>(CG44+(R44+2*0.95*5.67E-8*(((CG44+$B$7)+273)^4-(CG44+273)^4)-44100*H44)/(1.84*29.3*O44+8*0.95*5.67E-8*(CG44+273)^3))</f>
        <v>0</v>
      </c>
      <c r="T44">
        <f>($C$7*CH44+$D$7*CI44+$E$7*S44)</f>
        <v>0</v>
      </c>
      <c r="U44">
        <f>0.61365*exp(17.502*T44/(240.97+T44))</f>
        <v>0</v>
      </c>
      <c r="V44">
        <f>(W44/X44*100)</f>
        <v>0</v>
      </c>
      <c r="W44">
        <f>BZ44*(CE44+CF44)/1000</f>
        <v>0</v>
      </c>
      <c r="X44">
        <f>0.61365*exp(17.502*CG44/(240.97+CG44))</f>
        <v>0</v>
      </c>
      <c r="Y44">
        <f>(U44-BZ44*(CE44+CF44)/1000)</f>
        <v>0</v>
      </c>
      <c r="Z44">
        <f>(-H44*44100)</f>
        <v>0</v>
      </c>
      <c r="AA44">
        <f>2*29.3*O44*0.92*(CG44-T44)</f>
        <v>0</v>
      </c>
      <c r="AB44">
        <f>2*0.95*5.67E-8*(((CG44+$B$7)+273)^4-(T44+273)^4)</f>
        <v>0</v>
      </c>
      <c r="AC44">
        <f>R44+AB44+Z44+AA44</f>
        <v>0</v>
      </c>
      <c r="AD44">
        <v>0</v>
      </c>
      <c r="AE44">
        <v>0</v>
      </c>
      <c r="AF44">
        <f>IF(AD44*$H$13&gt;=AH44,1.0,(AH44/(AH44-AD44*$H$13)))</f>
        <v>0</v>
      </c>
      <c r="AG44">
        <f>(AF44-1)*100</f>
        <v>0</v>
      </c>
      <c r="AH44">
        <f>MAX(0,($B$13+$C$13*CL44)/(1+$D$13*CL44)*CE44/(CG44+273)*$E$13)</f>
        <v>0</v>
      </c>
      <c r="AI44" t="s">
        <v>294</v>
      </c>
      <c r="AJ44">
        <v>0</v>
      </c>
      <c r="AK44">
        <v>0</v>
      </c>
      <c r="AL44">
        <f>AK44-AJ44</f>
        <v>0</v>
      </c>
      <c r="AM44">
        <f>AL44/AK44</f>
        <v>0</v>
      </c>
      <c r="AN44">
        <v>0</v>
      </c>
      <c r="AO44" t="s">
        <v>294</v>
      </c>
      <c r="AP44">
        <v>0</v>
      </c>
      <c r="AQ44">
        <v>0</v>
      </c>
      <c r="AR44">
        <f>1-AP44/AQ44</f>
        <v>0</v>
      </c>
      <c r="AS44">
        <v>0.5</v>
      </c>
      <c r="AT44">
        <f>BP44</f>
        <v>0</v>
      </c>
      <c r="AU44">
        <f>I44</f>
        <v>0</v>
      </c>
      <c r="AV44">
        <f>AR44*AS44*AT44</f>
        <v>0</v>
      </c>
      <c r="AW44">
        <f>BB44/AQ44</f>
        <v>0</v>
      </c>
      <c r="AX44">
        <f>(AU44-AN44)/AT44</f>
        <v>0</v>
      </c>
      <c r="AY44">
        <f>(AK44-AQ44)/AQ44</f>
        <v>0</v>
      </c>
      <c r="AZ44" t="s">
        <v>294</v>
      </c>
      <c r="BA44">
        <v>0</v>
      </c>
      <c r="BB44">
        <f>AQ44-BA44</f>
        <v>0</v>
      </c>
      <c r="BC44">
        <f>(AQ44-AP44)/(AQ44-BA44)</f>
        <v>0</v>
      </c>
      <c r="BD44">
        <f>(AK44-AQ44)/(AK44-BA44)</f>
        <v>0</v>
      </c>
      <c r="BE44">
        <f>(AQ44-AP44)/(AQ44-AJ44)</f>
        <v>0</v>
      </c>
      <c r="BF44">
        <f>(AK44-AQ44)/(AK44-AJ44)</f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f>$B$11*CM44+$C$11*CN44+$F$11*CO44*(1-CR44)</f>
        <v>0</v>
      </c>
      <c r="BP44">
        <f>BO44*BQ44</f>
        <v>0</v>
      </c>
      <c r="BQ44">
        <f>($B$11*$D$9+$C$11*$D$9+$F$11*((DB44+CT44)/MAX(DB44+CT44+DC44, 0.1)*$I$9+DC44/MAX(DB44+CT44+DC44, 0.1)*$J$9))/($B$11+$C$11+$F$11)</f>
        <v>0</v>
      </c>
      <c r="BR44">
        <f>($B$11*$K$9+$C$11*$K$9+$F$11*((DB44+CT44)/MAX(DB44+CT44+DC44, 0.1)*$P$9+DC44/MAX(DB44+CT44+DC44, 0.1)*$Q$9))/($B$11+$C$11+$F$11)</f>
        <v>0</v>
      </c>
      <c r="BS44">
        <v>6</v>
      </c>
      <c r="BT44">
        <v>0.5</v>
      </c>
      <c r="BU44" t="s">
        <v>295</v>
      </c>
      <c r="BV44">
        <v>2</v>
      </c>
      <c r="BW44">
        <v>1621533146.5</v>
      </c>
      <c r="BX44">
        <v>73.894</v>
      </c>
      <c r="BY44">
        <v>82.8142</v>
      </c>
      <c r="BZ44">
        <v>13.0401</v>
      </c>
      <c r="CA44">
        <v>13.0624</v>
      </c>
      <c r="CB44">
        <v>68.012</v>
      </c>
      <c r="CC44">
        <v>12.8877</v>
      </c>
      <c r="CD44">
        <v>699.869</v>
      </c>
      <c r="CE44">
        <v>100.934</v>
      </c>
      <c r="CF44">
        <v>0.100557</v>
      </c>
      <c r="CG44">
        <v>23.0236</v>
      </c>
      <c r="CH44">
        <v>22.9831</v>
      </c>
      <c r="CI44">
        <v>999.9</v>
      </c>
      <c r="CJ44">
        <v>0</v>
      </c>
      <c r="CK44">
        <v>0</v>
      </c>
      <c r="CL44">
        <v>10030</v>
      </c>
      <c r="CM44">
        <v>0</v>
      </c>
      <c r="CN44">
        <v>3.33586</v>
      </c>
      <c r="CO44">
        <v>600.002</v>
      </c>
      <c r="CP44">
        <v>0.933003</v>
      </c>
      <c r="CQ44">
        <v>0.0669971</v>
      </c>
      <c r="CR44">
        <v>0</v>
      </c>
      <c r="CS44">
        <v>3.6172</v>
      </c>
      <c r="CT44">
        <v>4.99951</v>
      </c>
      <c r="CU44">
        <v>89.3625</v>
      </c>
      <c r="CV44">
        <v>4814.12</v>
      </c>
      <c r="CW44">
        <v>37.937</v>
      </c>
      <c r="CX44">
        <v>41.562</v>
      </c>
      <c r="CY44">
        <v>40.312</v>
      </c>
      <c r="CZ44">
        <v>41.25</v>
      </c>
      <c r="DA44">
        <v>40.187</v>
      </c>
      <c r="DB44">
        <v>555.14</v>
      </c>
      <c r="DC44">
        <v>39.86</v>
      </c>
      <c r="DD44">
        <v>0</v>
      </c>
      <c r="DE44">
        <v>1621533150.3</v>
      </c>
      <c r="DF44">
        <v>0</v>
      </c>
      <c r="DG44">
        <v>3.453432</v>
      </c>
      <c r="DH44">
        <v>0.419492307333735</v>
      </c>
      <c r="DI44">
        <v>2.71062308136748</v>
      </c>
      <c r="DJ44">
        <v>89.099572</v>
      </c>
      <c r="DK44">
        <v>15</v>
      </c>
      <c r="DL44">
        <v>1621532642.5</v>
      </c>
      <c r="DM44" t="s">
        <v>296</v>
      </c>
      <c r="DN44">
        <v>1621532642.5</v>
      </c>
      <c r="DO44">
        <v>1621532639</v>
      </c>
      <c r="DP44">
        <v>3</v>
      </c>
      <c r="DQ44">
        <v>-0.072</v>
      </c>
      <c r="DR44">
        <v>-0.003</v>
      </c>
      <c r="DS44">
        <v>8.557</v>
      </c>
      <c r="DT44">
        <v>0.153</v>
      </c>
      <c r="DU44">
        <v>420</v>
      </c>
      <c r="DV44">
        <v>13</v>
      </c>
      <c r="DW44">
        <v>1.61</v>
      </c>
      <c r="DX44">
        <v>0.39</v>
      </c>
      <c r="DY44">
        <v>-4.914797875</v>
      </c>
      <c r="DZ44">
        <v>-36.4819183677298</v>
      </c>
      <c r="EA44">
        <v>3.73417474667469</v>
      </c>
      <c r="EB44">
        <v>0</v>
      </c>
      <c r="EC44">
        <v>3.42145588235294</v>
      </c>
      <c r="ED44">
        <v>0.187098208074014</v>
      </c>
      <c r="EE44">
        <v>0.144153315424068</v>
      </c>
      <c r="EF44">
        <v>1</v>
      </c>
      <c r="EG44">
        <v>-0.0083207339325</v>
      </c>
      <c r="EH44">
        <v>0.0312905806052533</v>
      </c>
      <c r="EI44">
        <v>0.0160256202322653</v>
      </c>
      <c r="EJ44">
        <v>1</v>
      </c>
      <c r="EK44">
        <v>2</v>
      </c>
      <c r="EL44">
        <v>3</v>
      </c>
      <c r="EM44" t="s">
        <v>297</v>
      </c>
      <c r="EN44">
        <v>100</v>
      </c>
      <c r="EO44">
        <v>100</v>
      </c>
      <c r="EP44">
        <v>5.882</v>
      </c>
      <c r="EQ44">
        <v>0.1524</v>
      </c>
      <c r="ER44">
        <v>5.25094258564196</v>
      </c>
      <c r="ES44">
        <v>0.0095515401478521</v>
      </c>
      <c r="ET44">
        <v>-4.08282145803731e-06</v>
      </c>
      <c r="EU44">
        <v>9.61633180237613e-10</v>
      </c>
      <c r="EV44">
        <v>-0.0159267325573649</v>
      </c>
      <c r="EW44">
        <v>0.00964955815971448</v>
      </c>
      <c r="EX44">
        <v>0.000351754833574242</v>
      </c>
      <c r="EY44">
        <v>-6.74969522547015e-06</v>
      </c>
      <c r="EZ44">
        <v>-1</v>
      </c>
      <c r="FA44">
        <v>-1</v>
      </c>
      <c r="FB44">
        <v>-1</v>
      </c>
      <c r="FC44">
        <v>-1</v>
      </c>
      <c r="FD44">
        <v>8.4</v>
      </c>
      <c r="FE44">
        <v>8.5</v>
      </c>
      <c r="FF44">
        <v>2</v>
      </c>
      <c r="FG44">
        <v>794.701</v>
      </c>
      <c r="FH44">
        <v>738.511</v>
      </c>
      <c r="FI44">
        <v>20</v>
      </c>
      <c r="FJ44">
        <v>27.0252</v>
      </c>
      <c r="FK44">
        <v>30.0002</v>
      </c>
      <c r="FL44">
        <v>27.1327</v>
      </c>
      <c r="FM44">
        <v>27.1086</v>
      </c>
      <c r="FN44">
        <v>7.92263</v>
      </c>
      <c r="FO44">
        <v>27.1888</v>
      </c>
      <c r="FP44">
        <v>13.5444</v>
      </c>
      <c r="FQ44">
        <v>20</v>
      </c>
      <c r="FR44">
        <v>94.27</v>
      </c>
      <c r="FS44">
        <v>13.1149</v>
      </c>
      <c r="FT44">
        <v>99.9885</v>
      </c>
      <c r="FU44">
        <v>100.353</v>
      </c>
    </row>
    <row r="45" spans="1:177">
      <c r="A45">
        <v>29</v>
      </c>
      <c r="B45">
        <v>1621533148.5</v>
      </c>
      <c r="C45">
        <v>56</v>
      </c>
      <c r="D45" t="s">
        <v>354</v>
      </c>
      <c r="E45" t="s">
        <v>355</v>
      </c>
      <c r="G45">
        <v>1621533148.5</v>
      </c>
      <c r="H45">
        <f>CD45*AF45*(BZ45-CA45)/(100*BS45*(1000-AF45*BZ45))</f>
        <v>0</v>
      </c>
      <c r="I45">
        <f>CD45*AF45*(BY45-BX45*(1000-AF45*CA45)/(1000-AF45*BZ45))/(100*BS45)</f>
        <v>0</v>
      </c>
      <c r="J45">
        <f>BX45 - IF(AF45&gt;1, I45*BS45*100.0/(AH45*CL45), 0)</f>
        <v>0</v>
      </c>
      <c r="K45">
        <f>((Q45-H45/2)*J45-I45)/(Q45+H45/2)</f>
        <v>0</v>
      </c>
      <c r="L45">
        <f>K45*(CE45+CF45)/1000.0</f>
        <v>0</v>
      </c>
      <c r="M45">
        <f>(BX45 - IF(AF45&gt;1, I45*BS45*100.0/(AH45*CL45), 0))*(CE45+CF45)/1000.0</f>
        <v>0</v>
      </c>
      <c r="N45">
        <f>2.0/((1/P45-1/O45)+SIGN(P45)*SQRT((1/P45-1/O45)*(1/P45-1/O45) + 4*BT45/((BT45+1)*(BT45+1))*(2*1/P45*1/O45-1/O45*1/O45)))</f>
        <v>0</v>
      </c>
      <c r="O45">
        <f>IF(LEFT(BU45,1)&lt;&gt;"0",IF(LEFT(BU45,1)="1",3.0,BV45),$D$5+$E$5*(CL45*CE45/($K$5*1000))+$F$5*(CL45*CE45/($K$5*1000))*MAX(MIN(BS45,$J$5),$I$5)*MAX(MIN(BS45,$J$5),$I$5)+$G$5*MAX(MIN(BS45,$J$5),$I$5)*(CL45*CE45/($K$5*1000))+$H$5*(CL45*CE45/($K$5*1000))*(CL45*CE45/($K$5*1000)))</f>
        <v>0</v>
      </c>
      <c r="P45">
        <f>H45*(1000-(1000*0.61365*exp(17.502*T45/(240.97+T45))/(CE45+CF45)+BZ45)/2)/(1000*0.61365*exp(17.502*T45/(240.97+T45))/(CE45+CF45)-BZ45)</f>
        <v>0</v>
      </c>
      <c r="Q45">
        <f>1/((BT45+1)/(N45/1.6)+1/(O45/1.37)) + BT45/((BT45+1)/(N45/1.6) + BT45/(O45/1.37))</f>
        <v>0</v>
      </c>
      <c r="R45">
        <f>(BP45*BR45)</f>
        <v>0</v>
      </c>
      <c r="S45">
        <f>(CG45+(R45+2*0.95*5.67E-8*(((CG45+$B$7)+273)^4-(CG45+273)^4)-44100*H45)/(1.84*29.3*O45+8*0.95*5.67E-8*(CG45+273)^3))</f>
        <v>0</v>
      </c>
      <c r="T45">
        <f>($C$7*CH45+$D$7*CI45+$E$7*S45)</f>
        <v>0</v>
      </c>
      <c r="U45">
        <f>0.61365*exp(17.502*T45/(240.97+T45))</f>
        <v>0</v>
      </c>
      <c r="V45">
        <f>(W45/X45*100)</f>
        <v>0</v>
      </c>
      <c r="W45">
        <f>BZ45*(CE45+CF45)/1000</f>
        <v>0</v>
      </c>
      <c r="X45">
        <f>0.61365*exp(17.502*CG45/(240.97+CG45))</f>
        <v>0</v>
      </c>
      <c r="Y45">
        <f>(U45-BZ45*(CE45+CF45)/1000)</f>
        <v>0</v>
      </c>
      <c r="Z45">
        <f>(-H45*44100)</f>
        <v>0</v>
      </c>
      <c r="AA45">
        <f>2*29.3*O45*0.92*(CG45-T45)</f>
        <v>0</v>
      </c>
      <c r="AB45">
        <f>2*0.95*5.67E-8*(((CG45+$B$7)+273)^4-(T45+273)^4)</f>
        <v>0</v>
      </c>
      <c r="AC45">
        <f>R45+AB45+Z45+AA45</f>
        <v>0</v>
      </c>
      <c r="AD45">
        <v>0</v>
      </c>
      <c r="AE45">
        <v>0</v>
      </c>
      <c r="AF45">
        <f>IF(AD45*$H$13&gt;=AH45,1.0,(AH45/(AH45-AD45*$H$13)))</f>
        <v>0</v>
      </c>
      <c r="AG45">
        <f>(AF45-1)*100</f>
        <v>0</v>
      </c>
      <c r="AH45">
        <f>MAX(0,($B$13+$C$13*CL45)/(1+$D$13*CL45)*CE45/(CG45+273)*$E$13)</f>
        <v>0</v>
      </c>
      <c r="AI45" t="s">
        <v>294</v>
      </c>
      <c r="AJ45">
        <v>0</v>
      </c>
      <c r="AK45">
        <v>0</v>
      </c>
      <c r="AL45">
        <f>AK45-AJ45</f>
        <v>0</v>
      </c>
      <c r="AM45">
        <f>AL45/AK45</f>
        <v>0</v>
      </c>
      <c r="AN45">
        <v>0</v>
      </c>
      <c r="AO45" t="s">
        <v>294</v>
      </c>
      <c r="AP45">
        <v>0</v>
      </c>
      <c r="AQ45">
        <v>0</v>
      </c>
      <c r="AR45">
        <f>1-AP45/AQ45</f>
        <v>0</v>
      </c>
      <c r="AS45">
        <v>0.5</v>
      </c>
      <c r="AT45">
        <f>BP45</f>
        <v>0</v>
      </c>
      <c r="AU45">
        <f>I45</f>
        <v>0</v>
      </c>
      <c r="AV45">
        <f>AR45*AS45*AT45</f>
        <v>0</v>
      </c>
      <c r="AW45">
        <f>BB45/AQ45</f>
        <v>0</v>
      </c>
      <c r="AX45">
        <f>(AU45-AN45)/AT45</f>
        <v>0</v>
      </c>
      <c r="AY45">
        <f>(AK45-AQ45)/AQ45</f>
        <v>0</v>
      </c>
      <c r="AZ45" t="s">
        <v>294</v>
      </c>
      <c r="BA45">
        <v>0</v>
      </c>
      <c r="BB45">
        <f>AQ45-BA45</f>
        <v>0</v>
      </c>
      <c r="BC45">
        <f>(AQ45-AP45)/(AQ45-BA45)</f>
        <v>0</v>
      </c>
      <c r="BD45">
        <f>(AK45-AQ45)/(AK45-BA45)</f>
        <v>0</v>
      </c>
      <c r="BE45">
        <f>(AQ45-AP45)/(AQ45-AJ45)</f>
        <v>0</v>
      </c>
      <c r="BF45">
        <f>(AK45-AQ45)/(AK45-AJ45)</f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f>$B$11*CM45+$C$11*CN45+$F$11*CO45*(1-CR45)</f>
        <v>0</v>
      </c>
      <c r="BP45">
        <f>BO45*BQ45</f>
        <v>0</v>
      </c>
      <c r="BQ45">
        <f>($B$11*$D$9+$C$11*$D$9+$F$11*((DB45+CT45)/MAX(DB45+CT45+DC45, 0.1)*$I$9+DC45/MAX(DB45+CT45+DC45, 0.1)*$J$9))/($B$11+$C$11+$F$11)</f>
        <v>0</v>
      </c>
      <c r="BR45">
        <f>($B$11*$K$9+$C$11*$K$9+$F$11*((DB45+CT45)/MAX(DB45+CT45+DC45, 0.1)*$P$9+DC45/MAX(DB45+CT45+DC45, 0.1)*$Q$9))/($B$11+$C$11+$F$11)</f>
        <v>0</v>
      </c>
      <c r="BS45">
        <v>6</v>
      </c>
      <c r="BT45">
        <v>0.5</v>
      </c>
      <c r="BU45" t="s">
        <v>295</v>
      </c>
      <c r="BV45">
        <v>2</v>
      </c>
      <c r="BW45">
        <v>1621533148.5</v>
      </c>
      <c r="BX45">
        <v>76.9634</v>
      </c>
      <c r="BY45">
        <v>85.9747</v>
      </c>
      <c r="BZ45">
        <v>13.0427</v>
      </c>
      <c r="CA45">
        <v>13.054</v>
      </c>
      <c r="CB45">
        <v>71.054</v>
      </c>
      <c r="CC45">
        <v>12.8902</v>
      </c>
      <c r="CD45">
        <v>700.298</v>
      </c>
      <c r="CE45">
        <v>100.942</v>
      </c>
      <c r="CF45">
        <v>0.100494</v>
      </c>
      <c r="CG45">
        <v>23.0236</v>
      </c>
      <c r="CH45">
        <v>22.99</v>
      </c>
      <c r="CI45">
        <v>999.9</v>
      </c>
      <c r="CJ45">
        <v>0</v>
      </c>
      <c r="CK45">
        <v>0</v>
      </c>
      <c r="CL45">
        <v>10050</v>
      </c>
      <c r="CM45">
        <v>0</v>
      </c>
      <c r="CN45">
        <v>3.3811</v>
      </c>
      <c r="CO45">
        <v>600.005</v>
      </c>
      <c r="CP45">
        <v>0.933003</v>
      </c>
      <c r="CQ45">
        <v>0.0669971</v>
      </c>
      <c r="CR45">
        <v>0</v>
      </c>
      <c r="CS45">
        <v>3.5108</v>
      </c>
      <c r="CT45">
        <v>4.99951</v>
      </c>
      <c r="CU45">
        <v>89.0822</v>
      </c>
      <c r="CV45">
        <v>4814.14</v>
      </c>
      <c r="CW45">
        <v>37.937</v>
      </c>
      <c r="CX45">
        <v>41.562</v>
      </c>
      <c r="CY45">
        <v>40.312</v>
      </c>
      <c r="CZ45">
        <v>41.187</v>
      </c>
      <c r="DA45">
        <v>40.187</v>
      </c>
      <c r="DB45">
        <v>555.14</v>
      </c>
      <c r="DC45">
        <v>39.86</v>
      </c>
      <c r="DD45">
        <v>0</v>
      </c>
      <c r="DE45">
        <v>1621533152.1</v>
      </c>
      <c r="DF45">
        <v>0</v>
      </c>
      <c r="DG45">
        <v>3.46399615384615</v>
      </c>
      <c r="DH45">
        <v>0.703032480099623</v>
      </c>
      <c r="DI45">
        <v>1.75885128040382</v>
      </c>
      <c r="DJ45">
        <v>89.1241846153846</v>
      </c>
      <c r="DK45">
        <v>15</v>
      </c>
      <c r="DL45">
        <v>1621532642.5</v>
      </c>
      <c r="DM45" t="s">
        <v>296</v>
      </c>
      <c r="DN45">
        <v>1621532642.5</v>
      </c>
      <c r="DO45">
        <v>1621532639</v>
      </c>
      <c r="DP45">
        <v>3</v>
      </c>
      <c r="DQ45">
        <v>-0.072</v>
      </c>
      <c r="DR45">
        <v>-0.003</v>
      </c>
      <c r="DS45">
        <v>8.557</v>
      </c>
      <c r="DT45">
        <v>0.153</v>
      </c>
      <c r="DU45">
        <v>420</v>
      </c>
      <c r="DV45">
        <v>13</v>
      </c>
      <c r="DW45">
        <v>1.61</v>
      </c>
      <c r="DX45">
        <v>0.39</v>
      </c>
      <c r="DY45">
        <v>-6.105851875</v>
      </c>
      <c r="DZ45">
        <v>-27.3398969043152</v>
      </c>
      <c r="EA45">
        <v>2.80246040456355</v>
      </c>
      <c r="EB45">
        <v>0</v>
      </c>
      <c r="EC45">
        <v>3.4624</v>
      </c>
      <c r="ED45">
        <v>0.319690843033029</v>
      </c>
      <c r="EE45">
        <v>0.144700875700776</v>
      </c>
      <c r="EF45">
        <v>1</v>
      </c>
      <c r="EG45">
        <v>-0.0100148900825</v>
      </c>
      <c r="EH45">
        <v>0.0279062535253283</v>
      </c>
      <c r="EI45">
        <v>0.0161435067957279</v>
      </c>
      <c r="EJ45">
        <v>1</v>
      </c>
      <c r="EK45">
        <v>2</v>
      </c>
      <c r="EL45">
        <v>3</v>
      </c>
      <c r="EM45" t="s">
        <v>297</v>
      </c>
      <c r="EN45">
        <v>100</v>
      </c>
      <c r="EO45">
        <v>100</v>
      </c>
      <c r="EP45">
        <v>5.909</v>
      </c>
      <c r="EQ45">
        <v>0.1525</v>
      </c>
      <c r="ER45">
        <v>5.25094258564196</v>
      </c>
      <c r="ES45">
        <v>0.0095515401478521</v>
      </c>
      <c r="ET45">
        <v>-4.08282145803731e-06</v>
      </c>
      <c r="EU45">
        <v>9.61633180237613e-10</v>
      </c>
      <c r="EV45">
        <v>-0.0159267325573649</v>
      </c>
      <c r="EW45">
        <v>0.00964955815971448</v>
      </c>
      <c r="EX45">
        <v>0.000351754833574242</v>
      </c>
      <c r="EY45">
        <v>-6.74969522547015e-06</v>
      </c>
      <c r="EZ45">
        <v>-1</v>
      </c>
      <c r="FA45">
        <v>-1</v>
      </c>
      <c r="FB45">
        <v>-1</v>
      </c>
      <c r="FC45">
        <v>-1</v>
      </c>
      <c r="FD45">
        <v>8.4</v>
      </c>
      <c r="FE45">
        <v>8.5</v>
      </c>
      <c r="FF45">
        <v>2</v>
      </c>
      <c r="FG45">
        <v>795.058</v>
      </c>
      <c r="FH45">
        <v>738.132</v>
      </c>
      <c r="FI45">
        <v>20</v>
      </c>
      <c r="FJ45">
        <v>27.0229</v>
      </c>
      <c r="FK45">
        <v>30.0001</v>
      </c>
      <c r="FL45">
        <v>27.1327</v>
      </c>
      <c r="FM45">
        <v>27.1086</v>
      </c>
      <c r="FN45">
        <v>8.12082</v>
      </c>
      <c r="FO45">
        <v>27.1888</v>
      </c>
      <c r="FP45">
        <v>13.5444</v>
      </c>
      <c r="FQ45">
        <v>20</v>
      </c>
      <c r="FR45">
        <v>97.63</v>
      </c>
      <c r="FS45">
        <v>13.1149</v>
      </c>
      <c r="FT45">
        <v>99.9898</v>
      </c>
      <c r="FU45">
        <v>100.351</v>
      </c>
    </row>
    <row r="46" spans="1:177">
      <c r="A46">
        <v>30</v>
      </c>
      <c r="B46">
        <v>1621533150.5</v>
      </c>
      <c r="C46">
        <v>58</v>
      </c>
      <c r="D46" t="s">
        <v>356</v>
      </c>
      <c r="E46" t="s">
        <v>357</v>
      </c>
      <c r="G46">
        <v>1621533150.5</v>
      </c>
      <c r="H46">
        <f>CD46*AF46*(BZ46-CA46)/(100*BS46*(1000-AF46*BZ46))</f>
        <v>0</v>
      </c>
      <c r="I46">
        <f>CD46*AF46*(BY46-BX46*(1000-AF46*CA46)/(1000-AF46*BZ46))/(100*BS46)</f>
        <v>0</v>
      </c>
      <c r="J46">
        <f>BX46 - IF(AF46&gt;1, I46*BS46*100.0/(AH46*CL46), 0)</f>
        <v>0</v>
      </c>
      <c r="K46">
        <f>((Q46-H46/2)*J46-I46)/(Q46+H46/2)</f>
        <v>0</v>
      </c>
      <c r="L46">
        <f>K46*(CE46+CF46)/1000.0</f>
        <v>0</v>
      </c>
      <c r="M46">
        <f>(BX46 - IF(AF46&gt;1, I46*BS46*100.0/(AH46*CL46), 0))*(CE46+CF46)/1000.0</f>
        <v>0</v>
      </c>
      <c r="N46">
        <f>2.0/((1/P46-1/O46)+SIGN(P46)*SQRT((1/P46-1/O46)*(1/P46-1/O46) + 4*BT46/((BT46+1)*(BT46+1))*(2*1/P46*1/O46-1/O46*1/O46)))</f>
        <v>0</v>
      </c>
      <c r="O46">
        <f>IF(LEFT(BU46,1)&lt;&gt;"0",IF(LEFT(BU46,1)="1",3.0,BV46),$D$5+$E$5*(CL46*CE46/($K$5*1000))+$F$5*(CL46*CE46/($K$5*1000))*MAX(MIN(BS46,$J$5),$I$5)*MAX(MIN(BS46,$J$5),$I$5)+$G$5*MAX(MIN(BS46,$J$5),$I$5)*(CL46*CE46/($K$5*1000))+$H$5*(CL46*CE46/($K$5*1000))*(CL46*CE46/($K$5*1000)))</f>
        <v>0</v>
      </c>
      <c r="P46">
        <f>H46*(1000-(1000*0.61365*exp(17.502*T46/(240.97+T46))/(CE46+CF46)+BZ46)/2)/(1000*0.61365*exp(17.502*T46/(240.97+T46))/(CE46+CF46)-BZ46)</f>
        <v>0</v>
      </c>
      <c r="Q46">
        <f>1/((BT46+1)/(N46/1.6)+1/(O46/1.37)) + BT46/((BT46+1)/(N46/1.6) + BT46/(O46/1.37))</f>
        <v>0</v>
      </c>
      <c r="R46">
        <f>(BP46*BR46)</f>
        <v>0</v>
      </c>
      <c r="S46">
        <f>(CG46+(R46+2*0.95*5.67E-8*(((CG46+$B$7)+273)^4-(CG46+273)^4)-44100*H46)/(1.84*29.3*O46+8*0.95*5.67E-8*(CG46+273)^3))</f>
        <v>0</v>
      </c>
      <c r="T46">
        <f>($C$7*CH46+$D$7*CI46+$E$7*S46)</f>
        <v>0</v>
      </c>
      <c r="U46">
        <f>0.61365*exp(17.502*T46/(240.97+T46))</f>
        <v>0</v>
      </c>
      <c r="V46">
        <f>(W46/X46*100)</f>
        <v>0</v>
      </c>
      <c r="W46">
        <f>BZ46*(CE46+CF46)/1000</f>
        <v>0</v>
      </c>
      <c r="X46">
        <f>0.61365*exp(17.502*CG46/(240.97+CG46))</f>
        <v>0</v>
      </c>
      <c r="Y46">
        <f>(U46-BZ46*(CE46+CF46)/1000)</f>
        <v>0</v>
      </c>
      <c r="Z46">
        <f>(-H46*44100)</f>
        <v>0</v>
      </c>
      <c r="AA46">
        <f>2*29.3*O46*0.92*(CG46-T46)</f>
        <v>0</v>
      </c>
      <c r="AB46">
        <f>2*0.95*5.67E-8*(((CG46+$B$7)+273)^4-(T46+273)^4)</f>
        <v>0</v>
      </c>
      <c r="AC46">
        <f>R46+AB46+Z46+AA46</f>
        <v>0</v>
      </c>
      <c r="AD46">
        <v>0</v>
      </c>
      <c r="AE46">
        <v>0</v>
      </c>
      <c r="AF46">
        <f>IF(AD46*$H$13&gt;=AH46,1.0,(AH46/(AH46-AD46*$H$13)))</f>
        <v>0</v>
      </c>
      <c r="AG46">
        <f>(AF46-1)*100</f>
        <v>0</v>
      </c>
      <c r="AH46">
        <f>MAX(0,($B$13+$C$13*CL46)/(1+$D$13*CL46)*CE46/(CG46+273)*$E$13)</f>
        <v>0</v>
      </c>
      <c r="AI46" t="s">
        <v>294</v>
      </c>
      <c r="AJ46">
        <v>0</v>
      </c>
      <c r="AK46">
        <v>0</v>
      </c>
      <c r="AL46">
        <f>AK46-AJ46</f>
        <v>0</v>
      </c>
      <c r="AM46">
        <f>AL46/AK46</f>
        <v>0</v>
      </c>
      <c r="AN46">
        <v>0</v>
      </c>
      <c r="AO46" t="s">
        <v>294</v>
      </c>
      <c r="AP46">
        <v>0</v>
      </c>
      <c r="AQ46">
        <v>0</v>
      </c>
      <c r="AR46">
        <f>1-AP46/AQ46</f>
        <v>0</v>
      </c>
      <c r="AS46">
        <v>0.5</v>
      </c>
      <c r="AT46">
        <f>BP46</f>
        <v>0</v>
      </c>
      <c r="AU46">
        <f>I46</f>
        <v>0</v>
      </c>
      <c r="AV46">
        <f>AR46*AS46*AT46</f>
        <v>0</v>
      </c>
      <c r="AW46">
        <f>BB46/AQ46</f>
        <v>0</v>
      </c>
      <c r="AX46">
        <f>(AU46-AN46)/AT46</f>
        <v>0</v>
      </c>
      <c r="AY46">
        <f>(AK46-AQ46)/AQ46</f>
        <v>0</v>
      </c>
      <c r="AZ46" t="s">
        <v>294</v>
      </c>
      <c r="BA46">
        <v>0</v>
      </c>
      <c r="BB46">
        <f>AQ46-BA46</f>
        <v>0</v>
      </c>
      <c r="BC46">
        <f>(AQ46-AP46)/(AQ46-BA46)</f>
        <v>0</v>
      </c>
      <c r="BD46">
        <f>(AK46-AQ46)/(AK46-BA46)</f>
        <v>0</v>
      </c>
      <c r="BE46">
        <f>(AQ46-AP46)/(AQ46-AJ46)</f>
        <v>0</v>
      </c>
      <c r="BF46">
        <f>(AK46-AQ46)/(AK46-AJ46)</f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f>$B$11*CM46+$C$11*CN46+$F$11*CO46*(1-CR46)</f>
        <v>0</v>
      </c>
      <c r="BP46">
        <f>BO46*BQ46</f>
        <v>0</v>
      </c>
      <c r="BQ46">
        <f>($B$11*$D$9+$C$11*$D$9+$F$11*((DB46+CT46)/MAX(DB46+CT46+DC46, 0.1)*$I$9+DC46/MAX(DB46+CT46+DC46, 0.1)*$J$9))/($B$11+$C$11+$F$11)</f>
        <v>0</v>
      </c>
      <c r="BR46">
        <f>($B$11*$K$9+$C$11*$K$9+$F$11*((DB46+CT46)/MAX(DB46+CT46+DC46, 0.1)*$P$9+DC46/MAX(DB46+CT46+DC46, 0.1)*$Q$9))/($B$11+$C$11+$F$11)</f>
        <v>0</v>
      </c>
      <c r="BS46">
        <v>6</v>
      </c>
      <c r="BT46">
        <v>0.5</v>
      </c>
      <c r="BU46" t="s">
        <v>295</v>
      </c>
      <c r="BV46">
        <v>2</v>
      </c>
      <c r="BW46">
        <v>1621533150.5</v>
      </c>
      <c r="BX46">
        <v>80.265</v>
      </c>
      <c r="BY46">
        <v>89.2409</v>
      </c>
      <c r="BZ46">
        <v>13.0442</v>
      </c>
      <c r="CA46">
        <v>13.0542</v>
      </c>
      <c r="CB46">
        <v>74.3263</v>
      </c>
      <c r="CC46">
        <v>12.8917</v>
      </c>
      <c r="CD46">
        <v>699.749</v>
      </c>
      <c r="CE46">
        <v>100.936</v>
      </c>
      <c r="CF46">
        <v>0.101216</v>
      </c>
      <c r="CG46">
        <v>23.0236</v>
      </c>
      <c r="CH46">
        <v>22.9856</v>
      </c>
      <c r="CI46">
        <v>999.9</v>
      </c>
      <c r="CJ46">
        <v>0</v>
      </c>
      <c r="CK46">
        <v>0</v>
      </c>
      <c r="CL46">
        <v>9950</v>
      </c>
      <c r="CM46">
        <v>0</v>
      </c>
      <c r="CN46">
        <v>3.18886</v>
      </c>
      <c r="CO46">
        <v>600.004</v>
      </c>
      <c r="CP46">
        <v>0.933003</v>
      </c>
      <c r="CQ46">
        <v>0.0669971</v>
      </c>
      <c r="CR46">
        <v>0</v>
      </c>
      <c r="CS46">
        <v>3.5854</v>
      </c>
      <c r="CT46">
        <v>4.99951</v>
      </c>
      <c r="CU46">
        <v>90.2815</v>
      </c>
      <c r="CV46">
        <v>4814.14</v>
      </c>
      <c r="CW46">
        <v>37.937</v>
      </c>
      <c r="CX46">
        <v>41.562</v>
      </c>
      <c r="CY46">
        <v>40.312</v>
      </c>
      <c r="CZ46">
        <v>41.187</v>
      </c>
      <c r="DA46">
        <v>40.187</v>
      </c>
      <c r="DB46">
        <v>555.14</v>
      </c>
      <c r="DC46">
        <v>39.86</v>
      </c>
      <c r="DD46">
        <v>0</v>
      </c>
      <c r="DE46">
        <v>1621533154.5</v>
      </c>
      <c r="DF46">
        <v>0</v>
      </c>
      <c r="DG46">
        <v>3.46859615384615</v>
      </c>
      <c r="DH46">
        <v>0.0578905891628075</v>
      </c>
      <c r="DI46">
        <v>6.79125812273732</v>
      </c>
      <c r="DJ46">
        <v>89.4483192307693</v>
      </c>
      <c r="DK46">
        <v>15</v>
      </c>
      <c r="DL46">
        <v>1621532642.5</v>
      </c>
      <c r="DM46" t="s">
        <v>296</v>
      </c>
      <c r="DN46">
        <v>1621532642.5</v>
      </c>
      <c r="DO46">
        <v>1621532639</v>
      </c>
      <c r="DP46">
        <v>3</v>
      </c>
      <c r="DQ46">
        <v>-0.072</v>
      </c>
      <c r="DR46">
        <v>-0.003</v>
      </c>
      <c r="DS46">
        <v>8.557</v>
      </c>
      <c r="DT46">
        <v>0.153</v>
      </c>
      <c r="DU46">
        <v>420</v>
      </c>
      <c r="DV46">
        <v>13</v>
      </c>
      <c r="DW46">
        <v>1.61</v>
      </c>
      <c r="DX46">
        <v>0.39</v>
      </c>
      <c r="DY46">
        <v>-6.987189</v>
      </c>
      <c r="DZ46">
        <v>-20.3694189118199</v>
      </c>
      <c r="EA46">
        <v>2.10225072198442</v>
      </c>
      <c r="EB46">
        <v>0</v>
      </c>
      <c r="EC46">
        <v>3.48240909090909</v>
      </c>
      <c r="ED46">
        <v>0.251056989716248</v>
      </c>
      <c r="EE46">
        <v>0.14726207593357</v>
      </c>
      <c r="EF46">
        <v>1</v>
      </c>
      <c r="EG46">
        <v>-0.0086649180825</v>
      </c>
      <c r="EH46">
        <v>8.28253046903998e-05</v>
      </c>
      <c r="EI46">
        <v>0.0141336091608271</v>
      </c>
      <c r="EJ46">
        <v>1</v>
      </c>
      <c r="EK46">
        <v>2</v>
      </c>
      <c r="EL46">
        <v>3</v>
      </c>
      <c r="EM46" t="s">
        <v>297</v>
      </c>
      <c r="EN46">
        <v>100</v>
      </c>
      <c r="EO46">
        <v>100</v>
      </c>
      <c r="EP46">
        <v>5.939</v>
      </c>
      <c r="EQ46">
        <v>0.1525</v>
      </c>
      <c r="ER46">
        <v>5.25094258564196</v>
      </c>
      <c r="ES46">
        <v>0.0095515401478521</v>
      </c>
      <c r="ET46">
        <v>-4.08282145803731e-06</v>
      </c>
      <c r="EU46">
        <v>9.61633180237613e-10</v>
      </c>
      <c r="EV46">
        <v>-0.0159267325573649</v>
      </c>
      <c r="EW46">
        <v>0.00964955815971448</v>
      </c>
      <c r="EX46">
        <v>0.000351754833574242</v>
      </c>
      <c r="EY46">
        <v>-6.74969522547015e-06</v>
      </c>
      <c r="EZ46">
        <v>-1</v>
      </c>
      <c r="FA46">
        <v>-1</v>
      </c>
      <c r="FB46">
        <v>-1</v>
      </c>
      <c r="FC46">
        <v>-1</v>
      </c>
      <c r="FD46">
        <v>8.5</v>
      </c>
      <c r="FE46">
        <v>8.5</v>
      </c>
      <c r="FF46">
        <v>2</v>
      </c>
      <c r="FG46">
        <v>793.275</v>
      </c>
      <c r="FH46">
        <v>738.7</v>
      </c>
      <c r="FI46">
        <v>19.9999</v>
      </c>
      <c r="FJ46">
        <v>27.0229</v>
      </c>
      <c r="FK46">
        <v>30</v>
      </c>
      <c r="FL46">
        <v>27.1327</v>
      </c>
      <c r="FM46">
        <v>27.1081</v>
      </c>
      <c r="FN46">
        <v>8.31952</v>
      </c>
      <c r="FO46">
        <v>27.1888</v>
      </c>
      <c r="FP46">
        <v>13.1718</v>
      </c>
      <c r="FQ46">
        <v>20</v>
      </c>
      <c r="FR46">
        <v>100.99</v>
      </c>
      <c r="FS46">
        <v>13.1149</v>
      </c>
      <c r="FT46">
        <v>99.9897</v>
      </c>
      <c r="FU46">
        <v>100.35</v>
      </c>
    </row>
    <row r="47" spans="1:177">
      <c r="A47">
        <v>31</v>
      </c>
      <c r="B47">
        <v>1621533152.5</v>
      </c>
      <c r="C47">
        <v>60</v>
      </c>
      <c r="D47" t="s">
        <v>358</v>
      </c>
      <c r="E47" t="s">
        <v>359</v>
      </c>
      <c r="G47">
        <v>1621533152.5</v>
      </c>
      <c r="H47">
        <f>CD47*AF47*(BZ47-CA47)/(100*BS47*(1000-AF47*BZ47))</f>
        <v>0</v>
      </c>
      <c r="I47">
        <f>CD47*AF47*(BY47-BX47*(1000-AF47*CA47)/(1000-AF47*BZ47))/(100*BS47)</f>
        <v>0</v>
      </c>
      <c r="J47">
        <f>BX47 - IF(AF47&gt;1, I47*BS47*100.0/(AH47*CL47), 0)</f>
        <v>0</v>
      </c>
      <c r="K47">
        <f>((Q47-H47/2)*J47-I47)/(Q47+H47/2)</f>
        <v>0</v>
      </c>
      <c r="L47">
        <f>K47*(CE47+CF47)/1000.0</f>
        <v>0</v>
      </c>
      <c r="M47">
        <f>(BX47 - IF(AF47&gt;1, I47*BS47*100.0/(AH47*CL47), 0))*(CE47+CF47)/1000.0</f>
        <v>0</v>
      </c>
      <c r="N47">
        <f>2.0/((1/P47-1/O47)+SIGN(P47)*SQRT((1/P47-1/O47)*(1/P47-1/O47) + 4*BT47/((BT47+1)*(BT47+1))*(2*1/P47*1/O47-1/O47*1/O47)))</f>
        <v>0</v>
      </c>
      <c r="O47">
        <f>IF(LEFT(BU47,1)&lt;&gt;"0",IF(LEFT(BU47,1)="1",3.0,BV47),$D$5+$E$5*(CL47*CE47/($K$5*1000))+$F$5*(CL47*CE47/($K$5*1000))*MAX(MIN(BS47,$J$5),$I$5)*MAX(MIN(BS47,$J$5),$I$5)+$G$5*MAX(MIN(BS47,$J$5),$I$5)*(CL47*CE47/($K$5*1000))+$H$5*(CL47*CE47/($K$5*1000))*(CL47*CE47/($K$5*1000)))</f>
        <v>0</v>
      </c>
      <c r="P47">
        <f>H47*(1000-(1000*0.61365*exp(17.502*T47/(240.97+T47))/(CE47+CF47)+BZ47)/2)/(1000*0.61365*exp(17.502*T47/(240.97+T47))/(CE47+CF47)-BZ47)</f>
        <v>0</v>
      </c>
      <c r="Q47">
        <f>1/((BT47+1)/(N47/1.6)+1/(O47/1.37)) + BT47/((BT47+1)/(N47/1.6) + BT47/(O47/1.37))</f>
        <v>0</v>
      </c>
      <c r="R47">
        <f>(BP47*BR47)</f>
        <v>0</v>
      </c>
      <c r="S47">
        <f>(CG47+(R47+2*0.95*5.67E-8*(((CG47+$B$7)+273)^4-(CG47+273)^4)-44100*H47)/(1.84*29.3*O47+8*0.95*5.67E-8*(CG47+273)^3))</f>
        <v>0</v>
      </c>
      <c r="T47">
        <f>($C$7*CH47+$D$7*CI47+$E$7*S47)</f>
        <v>0</v>
      </c>
      <c r="U47">
        <f>0.61365*exp(17.502*T47/(240.97+T47))</f>
        <v>0</v>
      </c>
      <c r="V47">
        <f>(W47/X47*100)</f>
        <v>0</v>
      </c>
      <c r="W47">
        <f>BZ47*(CE47+CF47)/1000</f>
        <v>0</v>
      </c>
      <c r="X47">
        <f>0.61365*exp(17.502*CG47/(240.97+CG47))</f>
        <v>0</v>
      </c>
      <c r="Y47">
        <f>(U47-BZ47*(CE47+CF47)/1000)</f>
        <v>0</v>
      </c>
      <c r="Z47">
        <f>(-H47*44100)</f>
        <v>0</v>
      </c>
      <c r="AA47">
        <f>2*29.3*O47*0.92*(CG47-T47)</f>
        <v>0</v>
      </c>
      <c r="AB47">
        <f>2*0.95*5.67E-8*(((CG47+$B$7)+273)^4-(T47+273)^4)</f>
        <v>0</v>
      </c>
      <c r="AC47">
        <f>R47+AB47+Z47+AA47</f>
        <v>0</v>
      </c>
      <c r="AD47">
        <v>0</v>
      </c>
      <c r="AE47">
        <v>0</v>
      </c>
      <c r="AF47">
        <f>IF(AD47*$H$13&gt;=AH47,1.0,(AH47/(AH47-AD47*$H$13)))</f>
        <v>0</v>
      </c>
      <c r="AG47">
        <f>(AF47-1)*100</f>
        <v>0</v>
      </c>
      <c r="AH47">
        <f>MAX(0,($B$13+$C$13*CL47)/(1+$D$13*CL47)*CE47/(CG47+273)*$E$13)</f>
        <v>0</v>
      </c>
      <c r="AI47" t="s">
        <v>294</v>
      </c>
      <c r="AJ47">
        <v>0</v>
      </c>
      <c r="AK47">
        <v>0</v>
      </c>
      <c r="AL47">
        <f>AK47-AJ47</f>
        <v>0</v>
      </c>
      <c r="AM47">
        <f>AL47/AK47</f>
        <v>0</v>
      </c>
      <c r="AN47">
        <v>0</v>
      </c>
      <c r="AO47" t="s">
        <v>294</v>
      </c>
      <c r="AP47">
        <v>0</v>
      </c>
      <c r="AQ47">
        <v>0</v>
      </c>
      <c r="AR47">
        <f>1-AP47/AQ47</f>
        <v>0</v>
      </c>
      <c r="AS47">
        <v>0.5</v>
      </c>
      <c r="AT47">
        <f>BP47</f>
        <v>0</v>
      </c>
      <c r="AU47">
        <f>I47</f>
        <v>0</v>
      </c>
      <c r="AV47">
        <f>AR47*AS47*AT47</f>
        <v>0</v>
      </c>
      <c r="AW47">
        <f>BB47/AQ47</f>
        <v>0</v>
      </c>
      <c r="AX47">
        <f>(AU47-AN47)/AT47</f>
        <v>0</v>
      </c>
      <c r="AY47">
        <f>(AK47-AQ47)/AQ47</f>
        <v>0</v>
      </c>
      <c r="AZ47" t="s">
        <v>294</v>
      </c>
      <c r="BA47">
        <v>0</v>
      </c>
      <c r="BB47">
        <f>AQ47-BA47</f>
        <v>0</v>
      </c>
      <c r="BC47">
        <f>(AQ47-AP47)/(AQ47-BA47)</f>
        <v>0</v>
      </c>
      <c r="BD47">
        <f>(AK47-AQ47)/(AK47-BA47)</f>
        <v>0</v>
      </c>
      <c r="BE47">
        <f>(AQ47-AP47)/(AQ47-AJ47)</f>
        <v>0</v>
      </c>
      <c r="BF47">
        <f>(AK47-AQ47)/(AK47-AJ47)</f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f>$B$11*CM47+$C$11*CN47+$F$11*CO47*(1-CR47)</f>
        <v>0</v>
      </c>
      <c r="BP47">
        <f>BO47*BQ47</f>
        <v>0</v>
      </c>
      <c r="BQ47">
        <f>($B$11*$D$9+$C$11*$D$9+$F$11*((DB47+CT47)/MAX(DB47+CT47+DC47, 0.1)*$I$9+DC47/MAX(DB47+CT47+DC47, 0.1)*$J$9))/($B$11+$C$11+$F$11)</f>
        <v>0</v>
      </c>
      <c r="BR47">
        <f>($B$11*$K$9+$C$11*$K$9+$F$11*((DB47+CT47)/MAX(DB47+CT47+DC47, 0.1)*$P$9+DC47/MAX(DB47+CT47+DC47, 0.1)*$Q$9))/($B$11+$C$11+$F$11)</f>
        <v>0</v>
      </c>
      <c r="BS47">
        <v>6</v>
      </c>
      <c r="BT47">
        <v>0.5</v>
      </c>
      <c r="BU47" t="s">
        <v>295</v>
      </c>
      <c r="BV47">
        <v>2</v>
      </c>
      <c r="BW47">
        <v>1621533152.5</v>
      </c>
      <c r="BX47">
        <v>83.4339</v>
      </c>
      <c r="BY47">
        <v>92.5294</v>
      </c>
      <c r="BZ47">
        <v>13.0429</v>
      </c>
      <c r="CA47">
        <v>13.023</v>
      </c>
      <c r="CB47">
        <v>77.467</v>
      </c>
      <c r="CC47">
        <v>12.8904</v>
      </c>
      <c r="CD47">
        <v>700.143</v>
      </c>
      <c r="CE47">
        <v>100.934</v>
      </c>
      <c r="CF47">
        <v>0.0999034</v>
      </c>
      <c r="CG47">
        <v>23.0217</v>
      </c>
      <c r="CH47">
        <v>22.9944</v>
      </c>
      <c r="CI47">
        <v>999.9</v>
      </c>
      <c r="CJ47">
        <v>0</v>
      </c>
      <c r="CK47">
        <v>0</v>
      </c>
      <c r="CL47">
        <v>10020</v>
      </c>
      <c r="CM47">
        <v>0</v>
      </c>
      <c r="CN47">
        <v>3.3811</v>
      </c>
      <c r="CO47">
        <v>600.001</v>
      </c>
      <c r="CP47">
        <v>0.933003</v>
      </c>
      <c r="CQ47">
        <v>0.0669971</v>
      </c>
      <c r="CR47">
        <v>0</v>
      </c>
      <c r="CS47">
        <v>3.6141</v>
      </c>
      <c r="CT47">
        <v>4.99951</v>
      </c>
      <c r="CU47">
        <v>89.0708</v>
      </c>
      <c r="CV47">
        <v>4814.11</v>
      </c>
      <c r="CW47">
        <v>37.937</v>
      </c>
      <c r="CX47">
        <v>41.562</v>
      </c>
      <c r="CY47">
        <v>40.312</v>
      </c>
      <c r="CZ47">
        <v>41.187</v>
      </c>
      <c r="DA47">
        <v>40.25</v>
      </c>
      <c r="DB47">
        <v>555.14</v>
      </c>
      <c r="DC47">
        <v>39.86</v>
      </c>
      <c r="DD47">
        <v>0</v>
      </c>
      <c r="DE47">
        <v>1621533156.3</v>
      </c>
      <c r="DF47">
        <v>0</v>
      </c>
      <c r="DG47">
        <v>3.484544</v>
      </c>
      <c r="DH47">
        <v>0.333146145211568</v>
      </c>
      <c r="DI47">
        <v>5.40705387150651</v>
      </c>
      <c r="DJ47">
        <v>89.59254</v>
      </c>
      <c r="DK47">
        <v>15</v>
      </c>
      <c r="DL47">
        <v>1621532642.5</v>
      </c>
      <c r="DM47" t="s">
        <v>296</v>
      </c>
      <c r="DN47">
        <v>1621532642.5</v>
      </c>
      <c r="DO47">
        <v>1621532639</v>
      </c>
      <c r="DP47">
        <v>3</v>
      </c>
      <c r="DQ47">
        <v>-0.072</v>
      </c>
      <c r="DR47">
        <v>-0.003</v>
      </c>
      <c r="DS47">
        <v>8.557</v>
      </c>
      <c r="DT47">
        <v>0.153</v>
      </c>
      <c r="DU47">
        <v>420</v>
      </c>
      <c r="DV47">
        <v>13</v>
      </c>
      <c r="DW47">
        <v>1.61</v>
      </c>
      <c r="DX47">
        <v>0.39</v>
      </c>
      <c r="DY47">
        <v>-7.642666</v>
      </c>
      <c r="DZ47">
        <v>-14.9151674296435</v>
      </c>
      <c r="EA47">
        <v>1.55592317810328</v>
      </c>
      <c r="EB47">
        <v>0</v>
      </c>
      <c r="EC47">
        <v>3.45660303030303</v>
      </c>
      <c r="ED47">
        <v>0.178074358580418</v>
      </c>
      <c r="EE47">
        <v>0.174469141987828</v>
      </c>
      <c r="EF47">
        <v>1</v>
      </c>
      <c r="EG47">
        <v>-0.0055123340825</v>
      </c>
      <c r="EH47">
        <v>-0.047400306030394</v>
      </c>
      <c r="EI47">
        <v>0.0101590901358426</v>
      </c>
      <c r="EJ47">
        <v>1</v>
      </c>
      <c r="EK47">
        <v>2</v>
      </c>
      <c r="EL47">
        <v>3</v>
      </c>
      <c r="EM47" t="s">
        <v>297</v>
      </c>
      <c r="EN47">
        <v>100</v>
      </c>
      <c r="EO47">
        <v>100</v>
      </c>
      <c r="EP47">
        <v>5.967</v>
      </c>
      <c r="EQ47">
        <v>0.1525</v>
      </c>
      <c r="ER47">
        <v>5.25094258564196</v>
      </c>
      <c r="ES47">
        <v>0.0095515401478521</v>
      </c>
      <c r="ET47">
        <v>-4.08282145803731e-06</v>
      </c>
      <c r="EU47">
        <v>9.61633180237613e-10</v>
      </c>
      <c r="EV47">
        <v>-0.0159267325573649</v>
      </c>
      <c r="EW47">
        <v>0.00964955815971448</v>
      </c>
      <c r="EX47">
        <v>0.000351754833574242</v>
      </c>
      <c r="EY47">
        <v>-6.74969522547015e-06</v>
      </c>
      <c r="EZ47">
        <v>-1</v>
      </c>
      <c r="FA47">
        <v>-1</v>
      </c>
      <c r="FB47">
        <v>-1</v>
      </c>
      <c r="FC47">
        <v>-1</v>
      </c>
      <c r="FD47">
        <v>8.5</v>
      </c>
      <c r="FE47">
        <v>8.6</v>
      </c>
      <c r="FF47">
        <v>2</v>
      </c>
      <c r="FG47">
        <v>794.848</v>
      </c>
      <c r="FH47">
        <v>737.534</v>
      </c>
      <c r="FI47">
        <v>19.9999</v>
      </c>
      <c r="FJ47">
        <v>27.0229</v>
      </c>
      <c r="FK47">
        <v>29.9999</v>
      </c>
      <c r="FL47">
        <v>27.1305</v>
      </c>
      <c r="FM47">
        <v>27.1063</v>
      </c>
      <c r="FN47">
        <v>8.51954</v>
      </c>
      <c r="FO47">
        <v>27.1888</v>
      </c>
      <c r="FP47">
        <v>13.1718</v>
      </c>
      <c r="FQ47">
        <v>20</v>
      </c>
      <c r="FR47">
        <v>104.35</v>
      </c>
      <c r="FS47">
        <v>13.1149</v>
      </c>
      <c r="FT47">
        <v>99.9906</v>
      </c>
      <c r="FU47">
        <v>100.351</v>
      </c>
    </row>
    <row r="48" spans="1:177">
      <c r="A48">
        <v>32</v>
      </c>
      <c r="B48">
        <v>1621533154.5</v>
      </c>
      <c r="C48">
        <v>62</v>
      </c>
      <c r="D48" t="s">
        <v>360</v>
      </c>
      <c r="E48" t="s">
        <v>361</v>
      </c>
      <c r="G48">
        <v>1621533154.5</v>
      </c>
      <c r="H48">
        <f>CD48*AF48*(BZ48-CA48)/(100*BS48*(1000-AF48*BZ48))</f>
        <v>0</v>
      </c>
      <c r="I48">
        <f>CD48*AF48*(BY48-BX48*(1000-AF48*CA48)/(1000-AF48*BZ48))/(100*BS48)</f>
        <v>0</v>
      </c>
      <c r="J48">
        <f>BX48 - IF(AF48&gt;1, I48*BS48*100.0/(AH48*CL48), 0)</f>
        <v>0</v>
      </c>
      <c r="K48">
        <f>((Q48-H48/2)*J48-I48)/(Q48+H48/2)</f>
        <v>0</v>
      </c>
      <c r="L48">
        <f>K48*(CE48+CF48)/1000.0</f>
        <v>0</v>
      </c>
      <c r="M48">
        <f>(BX48 - IF(AF48&gt;1, I48*BS48*100.0/(AH48*CL48), 0))*(CE48+CF48)/1000.0</f>
        <v>0</v>
      </c>
      <c r="N48">
        <f>2.0/((1/P48-1/O48)+SIGN(P48)*SQRT((1/P48-1/O48)*(1/P48-1/O48) + 4*BT48/((BT48+1)*(BT48+1))*(2*1/P48*1/O48-1/O48*1/O48)))</f>
        <v>0</v>
      </c>
      <c r="O48">
        <f>IF(LEFT(BU48,1)&lt;&gt;"0",IF(LEFT(BU48,1)="1",3.0,BV48),$D$5+$E$5*(CL48*CE48/($K$5*1000))+$F$5*(CL48*CE48/($K$5*1000))*MAX(MIN(BS48,$J$5),$I$5)*MAX(MIN(BS48,$J$5),$I$5)+$G$5*MAX(MIN(BS48,$J$5),$I$5)*(CL48*CE48/($K$5*1000))+$H$5*(CL48*CE48/($K$5*1000))*(CL48*CE48/($K$5*1000)))</f>
        <v>0</v>
      </c>
      <c r="P48">
        <f>H48*(1000-(1000*0.61365*exp(17.502*T48/(240.97+T48))/(CE48+CF48)+BZ48)/2)/(1000*0.61365*exp(17.502*T48/(240.97+T48))/(CE48+CF48)-BZ48)</f>
        <v>0</v>
      </c>
      <c r="Q48">
        <f>1/((BT48+1)/(N48/1.6)+1/(O48/1.37)) + BT48/((BT48+1)/(N48/1.6) + BT48/(O48/1.37))</f>
        <v>0</v>
      </c>
      <c r="R48">
        <f>(BP48*BR48)</f>
        <v>0</v>
      </c>
      <c r="S48">
        <f>(CG48+(R48+2*0.95*5.67E-8*(((CG48+$B$7)+273)^4-(CG48+273)^4)-44100*H48)/(1.84*29.3*O48+8*0.95*5.67E-8*(CG48+273)^3))</f>
        <v>0</v>
      </c>
      <c r="T48">
        <f>($C$7*CH48+$D$7*CI48+$E$7*S48)</f>
        <v>0</v>
      </c>
      <c r="U48">
        <f>0.61365*exp(17.502*T48/(240.97+T48))</f>
        <v>0</v>
      </c>
      <c r="V48">
        <f>(W48/X48*100)</f>
        <v>0</v>
      </c>
      <c r="W48">
        <f>BZ48*(CE48+CF48)/1000</f>
        <v>0</v>
      </c>
      <c r="X48">
        <f>0.61365*exp(17.502*CG48/(240.97+CG48))</f>
        <v>0</v>
      </c>
      <c r="Y48">
        <f>(U48-BZ48*(CE48+CF48)/1000)</f>
        <v>0</v>
      </c>
      <c r="Z48">
        <f>(-H48*44100)</f>
        <v>0</v>
      </c>
      <c r="AA48">
        <f>2*29.3*O48*0.92*(CG48-T48)</f>
        <v>0</v>
      </c>
      <c r="AB48">
        <f>2*0.95*5.67E-8*(((CG48+$B$7)+273)^4-(T48+273)^4)</f>
        <v>0</v>
      </c>
      <c r="AC48">
        <f>R48+AB48+Z48+AA48</f>
        <v>0</v>
      </c>
      <c r="AD48">
        <v>0</v>
      </c>
      <c r="AE48">
        <v>0</v>
      </c>
      <c r="AF48">
        <f>IF(AD48*$H$13&gt;=AH48,1.0,(AH48/(AH48-AD48*$H$13)))</f>
        <v>0</v>
      </c>
      <c r="AG48">
        <f>(AF48-1)*100</f>
        <v>0</v>
      </c>
      <c r="AH48">
        <f>MAX(0,($B$13+$C$13*CL48)/(1+$D$13*CL48)*CE48/(CG48+273)*$E$13)</f>
        <v>0</v>
      </c>
      <c r="AI48" t="s">
        <v>294</v>
      </c>
      <c r="AJ48">
        <v>0</v>
      </c>
      <c r="AK48">
        <v>0</v>
      </c>
      <c r="AL48">
        <f>AK48-AJ48</f>
        <v>0</v>
      </c>
      <c r="AM48">
        <f>AL48/AK48</f>
        <v>0</v>
      </c>
      <c r="AN48">
        <v>0</v>
      </c>
      <c r="AO48" t="s">
        <v>294</v>
      </c>
      <c r="AP48">
        <v>0</v>
      </c>
      <c r="AQ48">
        <v>0</v>
      </c>
      <c r="AR48">
        <f>1-AP48/AQ48</f>
        <v>0</v>
      </c>
      <c r="AS48">
        <v>0.5</v>
      </c>
      <c r="AT48">
        <f>BP48</f>
        <v>0</v>
      </c>
      <c r="AU48">
        <f>I48</f>
        <v>0</v>
      </c>
      <c r="AV48">
        <f>AR48*AS48*AT48</f>
        <v>0</v>
      </c>
      <c r="AW48">
        <f>BB48/AQ48</f>
        <v>0</v>
      </c>
      <c r="AX48">
        <f>(AU48-AN48)/AT48</f>
        <v>0</v>
      </c>
      <c r="AY48">
        <f>(AK48-AQ48)/AQ48</f>
        <v>0</v>
      </c>
      <c r="AZ48" t="s">
        <v>294</v>
      </c>
      <c r="BA48">
        <v>0</v>
      </c>
      <c r="BB48">
        <f>AQ48-BA48</f>
        <v>0</v>
      </c>
      <c r="BC48">
        <f>(AQ48-AP48)/(AQ48-BA48)</f>
        <v>0</v>
      </c>
      <c r="BD48">
        <f>(AK48-AQ48)/(AK48-BA48)</f>
        <v>0</v>
      </c>
      <c r="BE48">
        <f>(AQ48-AP48)/(AQ48-AJ48)</f>
        <v>0</v>
      </c>
      <c r="BF48">
        <f>(AK48-AQ48)/(AK48-AJ48)</f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f>$B$11*CM48+$C$11*CN48+$F$11*CO48*(1-CR48)</f>
        <v>0</v>
      </c>
      <c r="BP48">
        <f>BO48*BQ48</f>
        <v>0</v>
      </c>
      <c r="BQ48">
        <f>($B$11*$D$9+$C$11*$D$9+$F$11*((DB48+CT48)/MAX(DB48+CT48+DC48, 0.1)*$I$9+DC48/MAX(DB48+CT48+DC48, 0.1)*$J$9))/($B$11+$C$11+$F$11)</f>
        <v>0</v>
      </c>
      <c r="BR48">
        <f>($B$11*$K$9+$C$11*$K$9+$F$11*((DB48+CT48)/MAX(DB48+CT48+DC48, 0.1)*$P$9+DC48/MAX(DB48+CT48+DC48, 0.1)*$Q$9))/($B$11+$C$11+$F$11)</f>
        <v>0</v>
      </c>
      <c r="BS48">
        <v>6</v>
      </c>
      <c r="BT48">
        <v>0.5</v>
      </c>
      <c r="BU48" t="s">
        <v>295</v>
      </c>
      <c r="BV48">
        <v>2</v>
      </c>
      <c r="BW48">
        <v>1621533154.5</v>
      </c>
      <c r="BX48">
        <v>86.7353</v>
      </c>
      <c r="BY48">
        <v>96.0095</v>
      </c>
      <c r="BZ48">
        <v>13.0353</v>
      </c>
      <c r="CA48">
        <v>13.0094</v>
      </c>
      <c r="CB48">
        <v>80.7392</v>
      </c>
      <c r="CC48">
        <v>12.883</v>
      </c>
      <c r="CD48">
        <v>699.716</v>
      </c>
      <c r="CE48">
        <v>100.935</v>
      </c>
      <c r="CF48">
        <v>0.100863</v>
      </c>
      <c r="CG48">
        <v>23.0197</v>
      </c>
      <c r="CH48">
        <v>22.9969</v>
      </c>
      <c r="CI48">
        <v>999.9</v>
      </c>
      <c r="CJ48">
        <v>0</v>
      </c>
      <c r="CK48">
        <v>0</v>
      </c>
      <c r="CL48">
        <v>9940</v>
      </c>
      <c r="CM48">
        <v>0</v>
      </c>
      <c r="CN48">
        <v>3.39241</v>
      </c>
      <c r="CO48">
        <v>599.993</v>
      </c>
      <c r="CP48">
        <v>0.933003</v>
      </c>
      <c r="CQ48">
        <v>0.0669971</v>
      </c>
      <c r="CR48">
        <v>0</v>
      </c>
      <c r="CS48">
        <v>3.4368</v>
      </c>
      <c r="CT48">
        <v>4.99951</v>
      </c>
      <c r="CU48">
        <v>90.5424</v>
      </c>
      <c r="CV48">
        <v>4814.05</v>
      </c>
      <c r="CW48">
        <v>37.937</v>
      </c>
      <c r="CX48">
        <v>41.562</v>
      </c>
      <c r="CY48">
        <v>40.312</v>
      </c>
      <c r="CZ48">
        <v>41.187</v>
      </c>
      <c r="DA48">
        <v>40.187</v>
      </c>
      <c r="DB48">
        <v>555.13</v>
      </c>
      <c r="DC48">
        <v>39.86</v>
      </c>
      <c r="DD48">
        <v>0</v>
      </c>
      <c r="DE48">
        <v>1621533158.1</v>
      </c>
      <c r="DF48">
        <v>0</v>
      </c>
      <c r="DG48">
        <v>3.49133076923077</v>
      </c>
      <c r="DH48">
        <v>0.190386321100206</v>
      </c>
      <c r="DI48">
        <v>4.81188034321558</v>
      </c>
      <c r="DJ48">
        <v>89.6742653846154</v>
      </c>
      <c r="DK48">
        <v>15</v>
      </c>
      <c r="DL48">
        <v>1621532642.5</v>
      </c>
      <c r="DM48" t="s">
        <v>296</v>
      </c>
      <c r="DN48">
        <v>1621532642.5</v>
      </c>
      <c r="DO48">
        <v>1621532639</v>
      </c>
      <c r="DP48">
        <v>3</v>
      </c>
      <c r="DQ48">
        <v>-0.072</v>
      </c>
      <c r="DR48">
        <v>-0.003</v>
      </c>
      <c r="DS48">
        <v>8.557</v>
      </c>
      <c r="DT48">
        <v>0.153</v>
      </c>
      <c r="DU48">
        <v>420</v>
      </c>
      <c r="DV48">
        <v>13</v>
      </c>
      <c r="DW48">
        <v>1.61</v>
      </c>
      <c r="DX48">
        <v>0.39</v>
      </c>
      <c r="DY48">
        <v>-8.14032</v>
      </c>
      <c r="DZ48">
        <v>-10.6869334333959</v>
      </c>
      <c r="EA48">
        <v>1.11591238968613</v>
      </c>
      <c r="EB48">
        <v>0</v>
      </c>
      <c r="EC48">
        <v>3.4729</v>
      </c>
      <c r="ED48">
        <v>0.400987783704507</v>
      </c>
      <c r="EE48">
        <v>0.178874856024113</v>
      </c>
      <c r="EF48">
        <v>1</v>
      </c>
      <c r="EG48">
        <v>-0.0027564556075</v>
      </c>
      <c r="EH48">
        <v>-0.00117711395459662</v>
      </c>
      <c r="EI48">
        <v>0.0131881095539827</v>
      </c>
      <c r="EJ48">
        <v>1</v>
      </c>
      <c r="EK48">
        <v>2</v>
      </c>
      <c r="EL48">
        <v>3</v>
      </c>
      <c r="EM48" t="s">
        <v>297</v>
      </c>
      <c r="EN48">
        <v>100</v>
      </c>
      <c r="EO48">
        <v>100</v>
      </c>
      <c r="EP48">
        <v>5.996</v>
      </c>
      <c r="EQ48">
        <v>0.1523</v>
      </c>
      <c r="ER48">
        <v>5.25094258564196</v>
      </c>
      <c r="ES48">
        <v>0.0095515401478521</v>
      </c>
      <c r="ET48">
        <v>-4.08282145803731e-06</v>
      </c>
      <c r="EU48">
        <v>9.61633180237613e-10</v>
      </c>
      <c r="EV48">
        <v>-0.0159267325573649</v>
      </c>
      <c r="EW48">
        <v>0.00964955815971448</v>
      </c>
      <c r="EX48">
        <v>0.000351754833574242</v>
      </c>
      <c r="EY48">
        <v>-6.74969522547015e-06</v>
      </c>
      <c r="EZ48">
        <v>-1</v>
      </c>
      <c r="FA48">
        <v>-1</v>
      </c>
      <c r="FB48">
        <v>-1</v>
      </c>
      <c r="FC48">
        <v>-1</v>
      </c>
      <c r="FD48">
        <v>8.5</v>
      </c>
      <c r="FE48">
        <v>8.6</v>
      </c>
      <c r="FF48">
        <v>2</v>
      </c>
      <c r="FG48">
        <v>794.134</v>
      </c>
      <c r="FH48">
        <v>738.29</v>
      </c>
      <c r="FI48">
        <v>20</v>
      </c>
      <c r="FJ48">
        <v>27.0215</v>
      </c>
      <c r="FK48">
        <v>30</v>
      </c>
      <c r="FL48">
        <v>27.1305</v>
      </c>
      <c r="FM48">
        <v>27.1063</v>
      </c>
      <c r="FN48">
        <v>8.71784</v>
      </c>
      <c r="FO48">
        <v>26.903</v>
      </c>
      <c r="FP48">
        <v>13.1718</v>
      </c>
      <c r="FQ48">
        <v>20</v>
      </c>
      <c r="FR48">
        <v>107.71</v>
      </c>
      <c r="FS48">
        <v>13.1149</v>
      </c>
      <c r="FT48">
        <v>99.9901</v>
      </c>
      <c r="FU48">
        <v>100.352</v>
      </c>
    </row>
    <row r="49" spans="1:177">
      <c r="A49">
        <v>33</v>
      </c>
      <c r="B49">
        <v>1621533156.5</v>
      </c>
      <c r="C49">
        <v>64</v>
      </c>
      <c r="D49" t="s">
        <v>362</v>
      </c>
      <c r="E49" t="s">
        <v>363</v>
      </c>
      <c r="G49">
        <v>1621533156.5</v>
      </c>
      <c r="H49">
        <f>CD49*AF49*(BZ49-CA49)/(100*BS49*(1000-AF49*BZ49))</f>
        <v>0</v>
      </c>
      <c r="I49">
        <f>CD49*AF49*(BY49-BX49*(1000-AF49*CA49)/(1000-AF49*BZ49))/(100*BS49)</f>
        <v>0</v>
      </c>
      <c r="J49">
        <f>BX49 - IF(AF49&gt;1, I49*BS49*100.0/(AH49*CL49), 0)</f>
        <v>0</v>
      </c>
      <c r="K49">
        <f>((Q49-H49/2)*J49-I49)/(Q49+H49/2)</f>
        <v>0</v>
      </c>
      <c r="L49">
        <f>K49*(CE49+CF49)/1000.0</f>
        <v>0</v>
      </c>
      <c r="M49">
        <f>(BX49 - IF(AF49&gt;1, I49*BS49*100.0/(AH49*CL49), 0))*(CE49+CF49)/1000.0</f>
        <v>0</v>
      </c>
      <c r="N49">
        <f>2.0/((1/P49-1/O49)+SIGN(P49)*SQRT((1/P49-1/O49)*(1/P49-1/O49) + 4*BT49/((BT49+1)*(BT49+1))*(2*1/P49*1/O49-1/O49*1/O49)))</f>
        <v>0</v>
      </c>
      <c r="O49">
        <f>IF(LEFT(BU49,1)&lt;&gt;"0",IF(LEFT(BU49,1)="1",3.0,BV49),$D$5+$E$5*(CL49*CE49/($K$5*1000))+$F$5*(CL49*CE49/($K$5*1000))*MAX(MIN(BS49,$J$5),$I$5)*MAX(MIN(BS49,$J$5),$I$5)+$G$5*MAX(MIN(BS49,$J$5),$I$5)*(CL49*CE49/($K$5*1000))+$H$5*(CL49*CE49/($K$5*1000))*(CL49*CE49/($K$5*1000)))</f>
        <v>0</v>
      </c>
      <c r="P49">
        <f>H49*(1000-(1000*0.61365*exp(17.502*T49/(240.97+T49))/(CE49+CF49)+BZ49)/2)/(1000*0.61365*exp(17.502*T49/(240.97+T49))/(CE49+CF49)-BZ49)</f>
        <v>0</v>
      </c>
      <c r="Q49">
        <f>1/((BT49+1)/(N49/1.6)+1/(O49/1.37)) + BT49/((BT49+1)/(N49/1.6) + BT49/(O49/1.37))</f>
        <v>0</v>
      </c>
      <c r="R49">
        <f>(BP49*BR49)</f>
        <v>0</v>
      </c>
      <c r="S49">
        <f>(CG49+(R49+2*0.95*5.67E-8*(((CG49+$B$7)+273)^4-(CG49+273)^4)-44100*H49)/(1.84*29.3*O49+8*0.95*5.67E-8*(CG49+273)^3))</f>
        <v>0</v>
      </c>
      <c r="T49">
        <f>($C$7*CH49+$D$7*CI49+$E$7*S49)</f>
        <v>0</v>
      </c>
      <c r="U49">
        <f>0.61365*exp(17.502*T49/(240.97+T49))</f>
        <v>0</v>
      </c>
      <c r="V49">
        <f>(W49/X49*100)</f>
        <v>0</v>
      </c>
      <c r="W49">
        <f>BZ49*(CE49+CF49)/1000</f>
        <v>0</v>
      </c>
      <c r="X49">
        <f>0.61365*exp(17.502*CG49/(240.97+CG49))</f>
        <v>0</v>
      </c>
      <c r="Y49">
        <f>(U49-BZ49*(CE49+CF49)/1000)</f>
        <v>0</v>
      </c>
      <c r="Z49">
        <f>(-H49*44100)</f>
        <v>0</v>
      </c>
      <c r="AA49">
        <f>2*29.3*O49*0.92*(CG49-T49)</f>
        <v>0</v>
      </c>
      <c r="AB49">
        <f>2*0.95*5.67E-8*(((CG49+$B$7)+273)^4-(T49+273)^4)</f>
        <v>0</v>
      </c>
      <c r="AC49">
        <f>R49+AB49+Z49+AA49</f>
        <v>0</v>
      </c>
      <c r="AD49">
        <v>0</v>
      </c>
      <c r="AE49">
        <v>0</v>
      </c>
      <c r="AF49">
        <f>IF(AD49*$H$13&gt;=AH49,1.0,(AH49/(AH49-AD49*$H$13)))</f>
        <v>0</v>
      </c>
      <c r="AG49">
        <f>(AF49-1)*100</f>
        <v>0</v>
      </c>
      <c r="AH49">
        <f>MAX(0,($B$13+$C$13*CL49)/(1+$D$13*CL49)*CE49/(CG49+273)*$E$13)</f>
        <v>0</v>
      </c>
      <c r="AI49" t="s">
        <v>294</v>
      </c>
      <c r="AJ49">
        <v>0</v>
      </c>
      <c r="AK49">
        <v>0</v>
      </c>
      <c r="AL49">
        <f>AK49-AJ49</f>
        <v>0</v>
      </c>
      <c r="AM49">
        <f>AL49/AK49</f>
        <v>0</v>
      </c>
      <c r="AN49">
        <v>0</v>
      </c>
      <c r="AO49" t="s">
        <v>294</v>
      </c>
      <c r="AP49">
        <v>0</v>
      </c>
      <c r="AQ49">
        <v>0</v>
      </c>
      <c r="AR49">
        <f>1-AP49/AQ49</f>
        <v>0</v>
      </c>
      <c r="AS49">
        <v>0.5</v>
      </c>
      <c r="AT49">
        <f>BP49</f>
        <v>0</v>
      </c>
      <c r="AU49">
        <f>I49</f>
        <v>0</v>
      </c>
      <c r="AV49">
        <f>AR49*AS49*AT49</f>
        <v>0</v>
      </c>
      <c r="AW49">
        <f>BB49/AQ49</f>
        <v>0</v>
      </c>
      <c r="AX49">
        <f>(AU49-AN49)/AT49</f>
        <v>0</v>
      </c>
      <c r="AY49">
        <f>(AK49-AQ49)/AQ49</f>
        <v>0</v>
      </c>
      <c r="AZ49" t="s">
        <v>294</v>
      </c>
      <c r="BA49">
        <v>0</v>
      </c>
      <c r="BB49">
        <f>AQ49-BA49</f>
        <v>0</v>
      </c>
      <c r="BC49">
        <f>(AQ49-AP49)/(AQ49-BA49)</f>
        <v>0</v>
      </c>
      <c r="BD49">
        <f>(AK49-AQ49)/(AK49-BA49)</f>
        <v>0</v>
      </c>
      <c r="BE49">
        <f>(AQ49-AP49)/(AQ49-AJ49)</f>
        <v>0</v>
      </c>
      <c r="BF49">
        <f>(AK49-AQ49)/(AK49-AJ49)</f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f>$B$11*CM49+$C$11*CN49+$F$11*CO49*(1-CR49)</f>
        <v>0</v>
      </c>
      <c r="BP49">
        <f>BO49*BQ49</f>
        <v>0</v>
      </c>
      <c r="BQ49">
        <f>($B$11*$D$9+$C$11*$D$9+$F$11*((DB49+CT49)/MAX(DB49+CT49+DC49, 0.1)*$I$9+DC49/MAX(DB49+CT49+DC49, 0.1)*$J$9))/($B$11+$C$11+$F$11)</f>
        <v>0</v>
      </c>
      <c r="BR49">
        <f>($B$11*$K$9+$C$11*$K$9+$F$11*((DB49+CT49)/MAX(DB49+CT49+DC49, 0.1)*$P$9+DC49/MAX(DB49+CT49+DC49, 0.1)*$Q$9))/($B$11+$C$11+$F$11)</f>
        <v>0</v>
      </c>
      <c r="BS49">
        <v>6</v>
      </c>
      <c r="BT49">
        <v>0.5</v>
      </c>
      <c r="BU49" t="s">
        <v>295</v>
      </c>
      <c r="BV49">
        <v>2</v>
      </c>
      <c r="BW49">
        <v>1621533156.5</v>
      </c>
      <c r="BX49">
        <v>90.024</v>
      </c>
      <c r="BY49">
        <v>99.138</v>
      </c>
      <c r="BZ49">
        <v>13.0305</v>
      </c>
      <c r="CA49">
        <v>13.0539</v>
      </c>
      <c r="CB49">
        <v>83.999</v>
      </c>
      <c r="CC49">
        <v>12.8782</v>
      </c>
      <c r="CD49">
        <v>699.958</v>
      </c>
      <c r="CE49">
        <v>100.937</v>
      </c>
      <c r="CF49">
        <v>0.100995</v>
      </c>
      <c r="CG49">
        <v>23.0197</v>
      </c>
      <c r="CH49">
        <v>22.9738</v>
      </c>
      <c r="CI49">
        <v>999.9</v>
      </c>
      <c r="CJ49">
        <v>0</v>
      </c>
      <c r="CK49">
        <v>0</v>
      </c>
      <c r="CL49">
        <v>9930</v>
      </c>
      <c r="CM49">
        <v>0</v>
      </c>
      <c r="CN49">
        <v>3.39241</v>
      </c>
      <c r="CO49">
        <v>599.993</v>
      </c>
      <c r="CP49">
        <v>0.933003</v>
      </c>
      <c r="CQ49">
        <v>0.0669971</v>
      </c>
      <c r="CR49">
        <v>0</v>
      </c>
      <c r="CS49">
        <v>3.5128</v>
      </c>
      <c r="CT49">
        <v>4.99951</v>
      </c>
      <c r="CU49">
        <v>90.2638</v>
      </c>
      <c r="CV49">
        <v>4814.05</v>
      </c>
      <c r="CW49">
        <v>37.937</v>
      </c>
      <c r="CX49">
        <v>41.562</v>
      </c>
      <c r="CY49">
        <v>40.312</v>
      </c>
      <c r="CZ49">
        <v>41.187</v>
      </c>
      <c r="DA49">
        <v>40.187</v>
      </c>
      <c r="DB49">
        <v>555.13</v>
      </c>
      <c r="DC49">
        <v>39.86</v>
      </c>
      <c r="DD49">
        <v>0</v>
      </c>
      <c r="DE49">
        <v>1621533160.5</v>
      </c>
      <c r="DF49">
        <v>0</v>
      </c>
      <c r="DG49">
        <v>3.45497307692308</v>
      </c>
      <c r="DH49">
        <v>-0.431196581092794</v>
      </c>
      <c r="DI49">
        <v>5.5476273474204</v>
      </c>
      <c r="DJ49">
        <v>89.8730884615385</v>
      </c>
      <c r="DK49">
        <v>15</v>
      </c>
      <c r="DL49">
        <v>1621532642.5</v>
      </c>
      <c r="DM49" t="s">
        <v>296</v>
      </c>
      <c r="DN49">
        <v>1621532642.5</v>
      </c>
      <c r="DO49">
        <v>1621532639</v>
      </c>
      <c r="DP49">
        <v>3</v>
      </c>
      <c r="DQ49">
        <v>-0.072</v>
      </c>
      <c r="DR49">
        <v>-0.003</v>
      </c>
      <c r="DS49">
        <v>8.557</v>
      </c>
      <c r="DT49">
        <v>0.153</v>
      </c>
      <c r="DU49">
        <v>420</v>
      </c>
      <c r="DV49">
        <v>13</v>
      </c>
      <c r="DW49">
        <v>1.61</v>
      </c>
      <c r="DX49">
        <v>0.39</v>
      </c>
      <c r="DY49">
        <v>-8.502535</v>
      </c>
      <c r="DZ49">
        <v>-7.75055684803001</v>
      </c>
      <c r="EA49">
        <v>0.805567178055313</v>
      </c>
      <c r="EB49">
        <v>0</v>
      </c>
      <c r="EC49">
        <v>3.45957878787879</v>
      </c>
      <c r="ED49">
        <v>-0.145037654312304</v>
      </c>
      <c r="EE49">
        <v>0.195222849751758</v>
      </c>
      <c r="EF49">
        <v>1</v>
      </c>
      <c r="EG49">
        <v>-0.000519087975</v>
      </c>
      <c r="EH49">
        <v>0.0427695078686679</v>
      </c>
      <c r="EI49">
        <v>0.0153751171590532</v>
      </c>
      <c r="EJ49">
        <v>1</v>
      </c>
      <c r="EK49">
        <v>2</v>
      </c>
      <c r="EL49">
        <v>3</v>
      </c>
      <c r="EM49" t="s">
        <v>297</v>
      </c>
      <c r="EN49">
        <v>100</v>
      </c>
      <c r="EO49">
        <v>100</v>
      </c>
      <c r="EP49">
        <v>6.025</v>
      </c>
      <c r="EQ49">
        <v>0.1523</v>
      </c>
      <c r="ER49">
        <v>5.25094258564196</v>
      </c>
      <c r="ES49">
        <v>0.0095515401478521</v>
      </c>
      <c r="ET49">
        <v>-4.08282145803731e-06</v>
      </c>
      <c r="EU49">
        <v>9.61633180237613e-10</v>
      </c>
      <c r="EV49">
        <v>-0.0159267325573649</v>
      </c>
      <c r="EW49">
        <v>0.00964955815971448</v>
      </c>
      <c r="EX49">
        <v>0.000351754833574242</v>
      </c>
      <c r="EY49">
        <v>-6.74969522547015e-06</v>
      </c>
      <c r="EZ49">
        <v>-1</v>
      </c>
      <c r="FA49">
        <v>-1</v>
      </c>
      <c r="FB49">
        <v>-1</v>
      </c>
      <c r="FC49">
        <v>-1</v>
      </c>
      <c r="FD49">
        <v>8.6</v>
      </c>
      <c r="FE49">
        <v>8.6</v>
      </c>
      <c r="FF49">
        <v>2</v>
      </c>
      <c r="FG49">
        <v>794.656</v>
      </c>
      <c r="FH49">
        <v>737.912</v>
      </c>
      <c r="FI49">
        <v>20</v>
      </c>
      <c r="FJ49">
        <v>27.0206</v>
      </c>
      <c r="FK49">
        <v>30</v>
      </c>
      <c r="FL49">
        <v>27.1291</v>
      </c>
      <c r="FM49">
        <v>27.1059</v>
      </c>
      <c r="FN49">
        <v>8.91913</v>
      </c>
      <c r="FO49">
        <v>26.903</v>
      </c>
      <c r="FP49">
        <v>13.1718</v>
      </c>
      <c r="FQ49">
        <v>20</v>
      </c>
      <c r="FR49">
        <v>111.06</v>
      </c>
      <c r="FS49">
        <v>13.1149</v>
      </c>
      <c r="FT49">
        <v>99.9901</v>
      </c>
      <c r="FU49">
        <v>100.35</v>
      </c>
    </row>
    <row r="50" spans="1:177">
      <c r="A50">
        <v>34</v>
      </c>
      <c r="B50">
        <v>1621533158.5</v>
      </c>
      <c r="C50">
        <v>66</v>
      </c>
      <c r="D50" t="s">
        <v>364</v>
      </c>
      <c r="E50" t="s">
        <v>365</v>
      </c>
      <c r="G50">
        <v>1621533158.5</v>
      </c>
      <c r="H50">
        <f>CD50*AF50*(BZ50-CA50)/(100*BS50*(1000-AF50*BZ50))</f>
        <v>0</v>
      </c>
      <c r="I50">
        <f>CD50*AF50*(BY50-BX50*(1000-AF50*CA50)/(1000-AF50*BZ50))/(100*BS50)</f>
        <v>0</v>
      </c>
      <c r="J50">
        <f>BX50 - IF(AF50&gt;1, I50*BS50*100.0/(AH50*CL50), 0)</f>
        <v>0</v>
      </c>
      <c r="K50">
        <f>((Q50-H50/2)*J50-I50)/(Q50+H50/2)</f>
        <v>0</v>
      </c>
      <c r="L50">
        <f>K50*(CE50+CF50)/1000.0</f>
        <v>0</v>
      </c>
      <c r="M50">
        <f>(BX50 - IF(AF50&gt;1, I50*BS50*100.0/(AH50*CL50), 0))*(CE50+CF50)/1000.0</f>
        <v>0</v>
      </c>
      <c r="N50">
        <f>2.0/((1/P50-1/O50)+SIGN(P50)*SQRT((1/P50-1/O50)*(1/P50-1/O50) + 4*BT50/((BT50+1)*(BT50+1))*(2*1/P50*1/O50-1/O50*1/O50)))</f>
        <v>0</v>
      </c>
      <c r="O50">
        <f>IF(LEFT(BU50,1)&lt;&gt;"0",IF(LEFT(BU50,1)="1",3.0,BV50),$D$5+$E$5*(CL50*CE50/($K$5*1000))+$F$5*(CL50*CE50/($K$5*1000))*MAX(MIN(BS50,$J$5),$I$5)*MAX(MIN(BS50,$J$5),$I$5)+$G$5*MAX(MIN(BS50,$J$5),$I$5)*(CL50*CE50/($K$5*1000))+$H$5*(CL50*CE50/($K$5*1000))*(CL50*CE50/($K$5*1000)))</f>
        <v>0</v>
      </c>
      <c r="P50">
        <f>H50*(1000-(1000*0.61365*exp(17.502*T50/(240.97+T50))/(CE50+CF50)+BZ50)/2)/(1000*0.61365*exp(17.502*T50/(240.97+T50))/(CE50+CF50)-BZ50)</f>
        <v>0</v>
      </c>
      <c r="Q50">
        <f>1/((BT50+1)/(N50/1.6)+1/(O50/1.37)) + BT50/((BT50+1)/(N50/1.6) + BT50/(O50/1.37))</f>
        <v>0</v>
      </c>
      <c r="R50">
        <f>(BP50*BR50)</f>
        <v>0</v>
      </c>
      <c r="S50">
        <f>(CG50+(R50+2*0.95*5.67E-8*(((CG50+$B$7)+273)^4-(CG50+273)^4)-44100*H50)/(1.84*29.3*O50+8*0.95*5.67E-8*(CG50+273)^3))</f>
        <v>0</v>
      </c>
      <c r="T50">
        <f>($C$7*CH50+$D$7*CI50+$E$7*S50)</f>
        <v>0</v>
      </c>
      <c r="U50">
        <f>0.61365*exp(17.502*T50/(240.97+T50))</f>
        <v>0</v>
      </c>
      <c r="V50">
        <f>(W50/X50*100)</f>
        <v>0</v>
      </c>
      <c r="W50">
        <f>BZ50*(CE50+CF50)/1000</f>
        <v>0</v>
      </c>
      <c r="X50">
        <f>0.61365*exp(17.502*CG50/(240.97+CG50))</f>
        <v>0</v>
      </c>
      <c r="Y50">
        <f>(U50-BZ50*(CE50+CF50)/1000)</f>
        <v>0</v>
      </c>
      <c r="Z50">
        <f>(-H50*44100)</f>
        <v>0</v>
      </c>
      <c r="AA50">
        <f>2*29.3*O50*0.92*(CG50-T50)</f>
        <v>0</v>
      </c>
      <c r="AB50">
        <f>2*0.95*5.67E-8*(((CG50+$B$7)+273)^4-(T50+273)^4)</f>
        <v>0</v>
      </c>
      <c r="AC50">
        <f>R50+AB50+Z50+AA50</f>
        <v>0</v>
      </c>
      <c r="AD50">
        <v>0</v>
      </c>
      <c r="AE50">
        <v>0</v>
      </c>
      <c r="AF50">
        <f>IF(AD50*$H$13&gt;=AH50,1.0,(AH50/(AH50-AD50*$H$13)))</f>
        <v>0</v>
      </c>
      <c r="AG50">
        <f>(AF50-1)*100</f>
        <v>0</v>
      </c>
      <c r="AH50">
        <f>MAX(0,($B$13+$C$13*CL50)/(1+$D$13*CL50)*CE50/(CG50+273)*$E$13)</f>
        <v>0</v>
      </c>
      <c r="AI50" t="s">
        <v>294</v>
      </c>
      <c r="AJ50">
        <v>0</v>
      </c>
      <c r="AK50">
        <v>0</v>
      </c>
      <c r="AL50">
        <f>AK50-AJ50</f>
        <v>0</v>
      </c>
      <c r="AM50">
        <f>AL50/AK50</f>
        <v>0</v>
      </c>
      <c r="AN50">
        <v>0</v>
      </c>
      <c r="AO50" t="s">
        <v>294</v>
      </c>
      <c r="AP50">
        <v>0</v>
      </c>
      <c r="AQ50">
        <v>0</v>
      </c>
      <c r="AR50">
        <f>1-AP50/AQ50</f>
        <v>0</v>
      </c>
      <c r="AS50">
        <v>0.5</v>
      </c>
      <c r="AT50">
        <f>BP50</f>
        <v>0</v>
      </c>
      <c r="AU50">
        <f>I50</f>
        <v>0</v>
      </c>
      <c r="AV50">
        <f>AR50*AS50*AT50</f>
        <v>0</v>
      </c>
      <c r="AW50">
        <f>BB50/AQ50</f>
        <v>0</v>
      </c>
      <c r="AX50">
        <f>(AU50-AN50)/AT50</f>
        <v>0</v>
      </c>
      <c r="AY50">
        <f>(AK50-AQ50)/AQ50</f>
        <v>0</v>
      </c>
      <c r="AZ50" t="s">
        <v>294</v>
      </c>
      <c r="BA50">
        <v>0</v>
      </c>
      <c r="BB50">
        <f>AQ50-BA50</f>
        <v>0</v>
      </c>
      <c r="BC50">
        <f>(AQ50-AP50)/(AQ50-BA50)</f>
        <v>0</v>
      </c>
      <c r="BD50">
        <f>(AK50-AQ50)/(AK50-BA50)</f>
        <v>0</v>
      </c>
      <c r="BE50">
        <f>(AQ50-AP50)/(AQ50-AJ50)</f>
        <v>0</v>
      </c>
      <c r="BF50">
        <f>(AK50-AQ50)/(AK50-AJ50)</f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f>$B$11*CM50+$C$11*CN50+$F$11*CO50*(1-CR50)</f>
        <v>0</v>
      </c>
      <c r="BP50">
        <f>BO50*BQ50</f>
        <v>0</v>
      </c>
      <c r="BQ50">
        <f>($B$11*$D$9+$C$11*$D$9+$F$11*((DB50+CT50)/MAX(DB50+CT50+DC50, 0.1)*$I$9+DC50/MAX(DB50+CT50+DC50, 0.1)*$J$9))/($B$11+$C$11+$F$11)</f>
        <v>0</v>
      </c>
      <c r="BR50">
        <f>($B$11*$K$9+$C$11*$K$9+$F$11*((DB50+CT50)/MAX(DB50+CT50+DC50, 0.1)*$P$9+DC50/MAX(DB50+CT50+DC50, 0.1)*$Q$9))/($B$11+$C$11+$F$11)</f>
        <v>0</v>
      </c>
      <c r="BS50">
        <v>6</v>
      </c>
      <c r="BT50">
        <v>0.5</v>
      </c>
      <c r="BU50" t="s">
        <v>295</v>
      </c>
      <c r="BV50">
        <v>2</v>
      </c>
      <c r="BW50">
        <v>1621533158.5</v>
      </c>
      <c r="BX50">
        <v>93.2699</v>
      </c>
      <c r="BY50">
        <v>102.52</v>
      </c>
      <c r="BZ50">
        <v>13.0379</v>
      </c>
      <c r="CA50">
        <v>13.0574</v>
      </c>
      <c r="CB50">
        <v>87.2163</v>
      </c>
      <c r="CC50">
        <v>12.8856</v>
      </c>
      <c r="CD50">
        <v>699.901</v>
      </c>
      <c r="CE50">
        <v>100.94</v>
      </c>
      <c r="CF50">
        <v>0.0996193</v>
      </c>
      <c r="CG50">
        <v>23.0205</v>
      </c>
      <c r="CH50">
        <v>22.9826</v>
      </c>
      <c r="CI50">
        <v>999.9</v>
      </c>
      <c r="CJ50">
        <v>0</v>
      </c>
      <c r="CK50">
        <v>0</v>
      </c>
      <c r="CL50">
        <v>10110</v>
      </c>
      <c r="CM50">
        <v>0</v>
      </c>
      <c r="CN50">
        <v>3.39241</v>
      </c>
      <c r="CO50">
        <v>600</v>
      </c>
      <c r="CP50">
        <v>0.933003</v>
      </c>
      <c r="CQ50">
        <v>0.0669971</v>
      </c>
      <c r="CR50">
        <v>0</v>
      </c>
      <c r="CS50">
        <v>3.3543</v>
      </c>
      <c r="CT50">
        <v>4.99951</v>
      </c>
      <c r="CU50">
        <v>89.8186</v>
      </c>
      <c r="CV50">
        <v>4814.11</v>
      </c>
      <c r="CW50">
        <v>37.937</v>
      </c>
      <c r="CX50">
        <v>41.562</v>
      </c>
      <c r="CY50">
        <v>40.312</v>
      </c>
      <c r="CZ50">
        <v>41.187</v>
      </c>
      <c r="DA50">
        <v>40.187</v>
      </c>
      <c r="DB50">
        <v>555.14</v>
      </c>
      <c r="DC50">
        <v>39.86</v>
      </c>
      <c r="DD50">
        <v>0</v>
      </c>
      <c r="DE50">
        <v>1621533162.3</v>
      </c>
      <c r="DF50">
        <v>0</v>
      </c>
      <c r="DG50">
        <v>3.462868</v>
      </c>
      <c r="DH50">
        <v>-0.684853845152043</v>
      </c>
      <c r="DI50">
        <v>3.80278463852842</v>
      </c>
      <c r="DJ50">
        <v>89.938424</v>
      </c>
      <c r="DK50">
        <v>15</v>
      </c>
      <c r="DL50">
        <v>1621532642.5</v>
      </c>
      <c r="DM50" t="s">
        <v>296</v>
      </c>
      <c r="DN50">
        <v>1621532642.5</v>
      </c>
      <c r="DO50">
        <v>1621532639</v>
      </c>
      <c r="DP50">
        <v>3</v>
      </c>
      <c r="DQ50">
        <v>-0.072</v>
      </c>
      <c r="DR50">
        <v>-0.003</v>
      </c>
      <c r="DS50">
        <v>8.557</v>
      </c>
      <c r="DT50">
        <v>0.153</v>
      </c>
      <c r="DU50">
        <v>420</v>
      </c>
      <c r="DV50">
        <v>13</v>
      </c>
      <c r="DW50">
        <v>1.61</v>
      </c>
      <c r="DX50">
        <v>0.39</v>
      </c>
      <c r="DY50">
        <v>-8.75650875</v>
      </c>
      <c r="DZ50">
        <v>-5.53865707317072</v>
      </c>
      <c r="EA50">
        <v>0.5786612053101</v>
      </c>
      <c r="EB50">
        <v>0</v>
      </c>
      <c r="EC50">
        <v>3.45193636363636</v>
      </c>
      <c r="ED50">
        <v>-0.351674883466999</v>
      </c>
      <c r="EE50">
        <v>0.200630809468509</v>
      </c>
      <c r="EF50">
        <v>1</v>
      </c>
      <c r="EG50">
        <v>-0.003139809475</v>
      </c>
      <c r="EH50">
        <v>0.0151769761463415</v>
      </c>
      <c r="EI50">
        <v>0.0166751810843621</v>
      </c>
      <c r="EJ50">
        <v>1</v>
      </c>
      <c r="EK50">
        <v>2</v>
      </c>
      <c r="EL50">
        <v>3</v>
      </c>
      <c r="EM50" t="s">
        <v>297</v>
      </c>
      <c r="EN50">
        <v>100</v>
      </c>
      <c r="EO50">
        <v>100</v>
      </c>
      <c r="EP50">
        <v>6.054</v>
      </c>
      <c r="EQ50">
        <v>0.1523</v>
      </c>
      <c r="ER50">
        <v>5.25094258564196</v>
      </c>
      <c r="ES50">
        <v>0.0095515401478521</v>
      </c>
      <c r="ET50">
        <v>-4.08282145803731e-06</v>
      </c>
      <c r="EU50">
        <v>9.61633180237613e-10</v>
      </c>
      <c r="EV50">
        <v>-0.0159267325573649</v>
      </c>
      <c r="EW50">
        <v>0.00964955815971448</v>
      </c>
      <c r="EX50">
        <v>0.000351754833574242</v>
      </c>
      <c r="EY50">
        <v>-6.74969522547015e-06</v>
      </c>
      <c r="EZ50">
        <v>-1</v>
      </c>
      <c r="FA50">
        <v>-1</v>
      </c>
      <c r="FB50">
        <v>-1</v>
      </c>
      <c r="FC50">
        <v>-1</v>
      </c>
      <c r="FD50">
        <v>8.6</v>
      </c>
      <c r="FE50">
        <v>8.7</v>
      </c>
      <c r="FF50">
        <v>2</v>
      </c>
      <c r="FG50">
        <v>793.923</v>
      </c>
      <c r="FH50">
        <v>737.881</v>
      </c>
      <c r="FI50">
        <v>20.0001</v>
      </c>
      <c r="FJ50">
        <v>27.0206</v>
      </c>
      <c r="FK50">
        <v>29.9999</v>
      </c>
      <c r="FL50">
        <v>27.1282</v>
      </c>
      <c r="FM50">
        <v>27.104</v>
      </c>
      <c r="FN50">
        <v>9.12042</v>
      </c>
      <c r="FO50">
        <v>26.903</v>
      </c>
      <c r="FP50">
        <v>13.1718</v>
      </c>
      <c r="FQ50">
        <v>20</v>
      </c>
      <c r="FR50">
        <v>114.42</v>
      </c>
      <c r="FS50">
        <v>13.1149</v>
      </c>
      <c r="FT50">
        <v>99.9887</v>
      </c>
      <c r="FU50">
        <v>100.35</v>
      </c>
    </row>
    <row r="51" spans="1:177">
      <c r="A51">
        <v>35</v>
      </c>
      <c r="B51">
        <v>1621533160.5</v>
      </c>
      <c r="C51">
        <v>68</v>
      </c>
      <c r="D51" t="s">
        <v>366</v>
      </c>
      <c r="E51" t="s">
        <v>367</v>
      </c>
      <c r="G51">
        <v>1621533160.5</v>
      </c>
      <c r="H51">
        <f>CD51*AF51*(BZ51-CA51)/(100*BS51*(1000-AF51*BZ51))</f>
        <v>0</v>
      </c>
      <c r="I51">
        <f>CD51*AF51*(BY51-BX51*(1000-AF51*CA51)/(1000-AF51*BZ51))/(100*BS51)</f>
        <v>0</v>
      </c>
      <c r="J51">
        <f>BX51 - IF(AF51&gt;1, I51*BS51*100.0/(AH51*CL51), 0)</f>
        <v>0</v>
      </c>
      <c r="K51">
        <f>((Q51-H51/2)*J51-I51)/(Q51+H51/2)</f>
        <v>0</v>
      </c>
      <c r="L51">
        <f>K51*(CE51+CF51)/1000.0</f>
        <v>0</v>
      </c>
      <c r="M51">
        <f>(BX51 - IF(AF51&gt;1, I51*BS51*100.0/(AH51*CL51), 0))*(CE51+CF51)/1000.0</f>
        <v>0</v>
      </c>
      <c r="N51">
        <f>2.0/((1/P51-1/O51)+SIGN(P51)*SQRT((1/P51-1/O51)*(1/P51-1/O51) + 4*BT51/((BT51+1)*(BT51+1))*(2*1/P51*1/O51-1/O51*1/O51)))</f>
        <v>0</v>
      </c>
      <c r="O51">
        <f>IF(LEFT(BU51,1)&lt;&gt;"0",IF(LEFT(BU51,1)="1",3.0,BV51),$D$5+$E$5*(CL51*CE51/($K$5*1000))+$F$5*(CL51*CE51/($K$5*1000))*MAX(MIN(BS51,$J$5),$I$5)*MAX(MIN(BS51,$J$5),$I$5)+$G$5*MAX(MIN(BS51,$J$5),$I$5)*(CL51*CE51/($K$5*1000))+$H$5*(CL51*CE51/($K$5*1000))*(CL51*CE51/($K$5*1000)))</f>
        <v>0</v>
      </c>
      <c r="P51">
        <f>H51*(1000-(1000*0.61365*exp(17.502*T51/(240.97+T51))/(CE51+CF51)+BZ51)/2)/(1000*0.61365*exp(17.502*T51/(240.97+T51))/(CE51+CF51)-BZ51)</f>
        <v>0</v>
      </c>
      <c r="Q51">
        <f>1/((BT51+1)/(N51/1.6)+1/(O51/1.37)) + BT51/((BT51+1)/(N51/1.6) + BT51/(O51/1.37))</f>
        <v>0</v>
      </c>
      <c r="R51">
        <f>(BP51*BR51)</f>
        <v>0</v>
      </c>
      <c r="S51">
        <f>(CG51+(R51+2*0.95*5.67E-8*(((CG51+$B$7)+273)^4-(CG51+273)^4)-44100*H51)/(1.84*29.3*O51+8*0.95*5.67E-8*(CG51+273)^3))</f>
        <v>0</v>
      </c>
      <c r="T51">
        <f>($C$7*CH51+$D$7*CI51+$E$7*S51)</f>
        <v>0</v>
      </c>
      <c r="U51">
        <f>0.61365*exp(17.502*T51/(240.97+T51))</f>
        <v>0</v>
      </c>
      <c r="V51">
        <f>(W51/X51*100)</f>
        <v>0</v>
      </c>
      <c r="W51">
        <f>BZ51*(CE51+CF51)/1000</f>
        <v>0</v>
      </c>
      <c r="X51">
        <f>0.61365*exp(17.502*CG51/(240.97+CG51))</f>
        <v>0</v>
      </c>
      <c r="Y51">
        <f>(U51-BZ51*(CE51+CF51)/1000)</f>
        <v>0</v>
      </c>
      <c r="Z51">
        <f>(-H51*44100)</f>
        <v>0</v>
      </c>
      <c r="AA51">
        <f>2*29.3*O51*0.92*(CG51-T51)</f>
        <v>0</v>
      </c>
      <c r="AB51">
        <f>2*0.95*5.67E-8*(((CG51+$B$7)+273)^4-(T51+273)^4)</f>
        <v>0</v>
      </c>
      <c r="AC51">
        <f>R51+AB51+Z51+AA51</f>
        <v>0</v>
      </c>
      <c r="AD51">
        <v>0</v>
      </c>
      <c r="AE51">
        <v>0</v>
      </c>
      <c r="AF51">
        <f>IF(AD51*$H$13&gt;=AH51,1.0,(AH51/(AH51-AD51*$H$13)))</f>
        <v>0</v>
      </c>
      <c r="AG51">
        <f>(AF51-1)*100</f>
        <v>0</v>
      </c>
      <c r="AH51">
        <f>MAX(0,($B$13+$C$13*CL51)/(1+$D$13*CL51)*CE51/(CG51+273)*$E$13)</f>
        <v>0</v>
      </c>
      <c r="AI51" t="s">
        <v>294</v>
      </c>
      <c r="AJ51">
        <v>0</v>
      </c>
      <c r="AK51">
        <v>0</v>
      </c>
      <c r="AL51">
        <f>AK51-AJ51</f>
        <v>0</v>
      </c>
      <c r="AM51">
        <f>AL51/AK51</f>
        <v>0</v>
      </c>
      <c r="AN51">
        <v>0</v>
      </c>
      <c r="AO51" t="s">
        <v>294</v>
      </c>
      <c r="AP51">
        <v>0</v>
      </c>
      <c r="AQ51">
        <v>0</v>
      </c>
      <c r="AR51">
        <f>1-AP51/AQ51</f>
        <v>0</v>
      </c>
      <c r="AS51">
        <v>0.5</v>
      </c>
      <c r="AT51">
        <f>BP51</f>
        <v>0</v>
      </c>
      <c r="AU51">
        <f>I51</f>
        <v>0</v>
      </c>
      <c r="AV51">
        <f>AR51*AS51*AT51</f>
        <v>0</v>
      </c>
      <c r="AW51">
        <f>BB51/AQ51</f>
        <v>0</v>
      </c>
      <c r="AX51">
        <f>(AU51-AN51)/AT51</f>
        <v>0</v>
      </c>
      <c r="AY51">
        <f>(AK51-AQ51)/AQ51</f>
        <v>0</v>
      </c>
      <c r="AZ51" t="s">
        <v>294</v>
      </c>
      <c r="BA51">
        <v>0</v>
      </c>
      <c r="BB51">
        <f>AQ51-BA51</f>
        <v>0</v>
      </c>
      <c r="BC51">
        <f>(AQ51-AP51)/(AQ51-BA51)</f>
        <v>0</v>
      </c>
      <c r="BD51">
        <f>(AK51-AQ51)/(AK51-BA51)</f>
        <v>0</v>
      </c>
      <c r="BE51">
        <f>(AQ51-AP51)/(AQ51-AJ51)</f>
        <v>0</v>
      </c>
      <c r="BF51">
        <f>(AK51-AQ51)/(AK51-AJ51)</f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f>$B$11*CM51+$C$11*CN51+$F$11*CO51*(1-CR51)</f>
        <v>0</v>
      </c>
      <c r="BP51">
        <f>BO51*BQ51</f>
        <v>0</v>
      </c>
      <c r="BQ51">
        <f>($B$11*$D$9+$C$11*$D$9+$F$11*((DB51+CT51)/MAX(DB51+CT51+DC51, 0.1)*$I$9+DC51/MAX(DB51+CT51+DC51, 0.1)*$J$9))/($B$11+$C$11+$F$11)</f>
        <v>0</v>
      </c>
      <c r="BR51">
        <f>($B$11*$K$9+$C$11*$K$9+$F$11*((DB51+CT51)/MAX(DB51+CT51+DC51, 0.1)*$P$9+DC51/MAX(DB51+CT51+DC51, 0.1)*$Q$9))/($B$11+$C$11+$F$11)</f>
        <v>0</v>
      </c>
      <c r="BS51">
        <v>6</v>
      </c>
      <c r="BT51">
        <v>0.5</v>
      </c>
      <c r="BU51" t="s">
        <v>295</v>
      </c>
      <c r="BV51">
        <v>2</v>
      </c>
      <c r="BW51">
        <v>1621533160.5</v>
      </c>
      <c r="BX51">
        <v>96.593</v>
      </c>
      <c r="BY51">
        <v>105.888</v>
      </c>
      <c r="BZ51">
        <v>13.0403</v>
      </c>
      <c r="CA51">
        <v>13.0599</v>
      </c>
      <c r="CB51">
        <v>90.5103</v>
      </c>
      <c r="CC51">
        <v>12.8878</v>
      </c>
      <c r="CD51">
        <v>700.202</v>
      </c>
      <c r="CE51">
        <v>100.931</v>
      </c>
      <c r="CF51">
        <v>0.100111</v>
      </c>
      <c r="CG51">
        <v>23.0174</v>
      </c>
      <c r="CH51">
        <v>22.9836</v>
      </c>
      <c r="CI51">
        <v>999.9</v>
      </c>
      <c r="CJ51">
        <v>0</v>
      </c>
      <c r="CK51">
        <v>0</v>
      </c>
      <c r="CL51">
        <v>10010</v>
      </c>
      <c r="CM51">
        <v>0</v>
      </c>
      <c r="CN51">
        <v>3.39241</v>
      </c>
      <c r="CO51">
        <v>599.994</v>
      </c>
      <c r="CP51">
        <v>0.933003</v>
      </c>
      <c r="CQ51">
        <v>0.0669971</v>
      </c>
      <c r="CR51">
        <v>0</v>
      </c>
      <c r="CS51">
        <v>3.5854</v>
      </c>
      <c r="CT51">
        <v>4.99951</v>
      </c>
      <c r="CU51">
        <v>90.0275</v>
      </c>
      <c r="CV51">
        <v>4814.05</v>
      </c>
      <c r="CW51">
        <v>37.937</v>
      </c>
      <c r="CX51">
        <v>41.562</v>
      </c>
      <c r="CY51">
        <v>40.312</v>
      </c>
      <c r="CZ51">
        <v>41.187</v>
      </c>
      <c r="DA51">
        <v>40.187</v>
      </c>
      <c r="DB51">
        <v>555.13</v>
      </c>
      <c r="DC51">
        <v>39.86</v>
      </c>
      <c r="DD51">
        <v>0</v>
      </c>
      <c r="DE51">
        <v>1621533164.1</v>
      </c>
      <c r="DF51">
        <v>0</v>
      </c>
      <c r="DG51">
        <v>3.45567307692308</v>
      </c>
      <c r="DH51">
        <v>-0.828256411164747</v>
      </c>
      <c r="DI51">
        <v>1.51192822013614</v>
      </c>
      <c r="DJ51">
        <v>89.9990346153846</v>
      </c>
      <c r="DK51">
        <v>15</v>
      </c>
      <c r="DL51">
        <v>1621532642.5</v>
      </c>
      <c r="DM51" t="s">
        <v>296</v>
      </c>
      <c r="DN51">
        <v>1621532642.5</v>
      </c>
      <c r="DO51">
        <v>1621532639</v>
      </c>
      <c r="DP51">
        <v>3</v>
      </c>
      <c r="DQ51">
        <v>-0.072</v>
      </c>
      <c r="DR51">
        <v>-0.003</v>
      </c>
      <c r="DS51">
        <v>8.557</v>
      </c>
      <c r="DT51">
        <v>0.153</v>
      </c>
      <c r="DU51">
        <v>420</v>
      </c>
      <c r="DV51">
        <v>13</v>
      </c>
      <c r="DW51">
        <v>1.61</v>
      </c>
      <c r="DX51">
        <v>0.39</v>
      </c>
      <c r="DY51">
        <v>-8.93840525</v>
      </c>
      <c r="DZ51">
        <v>-3.99758262664165</v>
      </c>
      <c r="EA51">
        <v>0.422706799572632</v>
      </c>
      <c r="EB51">
        <v>0</v>
      </c>
      <c r="EC51">
        <v>3.44962</v>
      </c>
      <c r="ED51">
        <v>-0.410527273132553</v>
      </c>
      <c r="EE51">
        <v>0.203249415813604</v>
      </c>
      <c r="EF51">
        <v>1</v>
      </c>
      <c r="EG51">
        <v>-0.0055226365</v>
      </c>
      <c r="EH51">
        <v>-0.000823969080675418</v>
      </c>
      <c r="EI51">
        <v>0.0173516741642587</v>
      </c>
      <c r="EJ51">
        <v>1</v>
      </c>
      <c r="EK51">
        <v>2</v>
      </c>
      <c r="EL51">
        <v>3</v>
      </c>
      <c r="EM51" t="s">
        <v>297</v>
      </c>
      <c r="EN51">
        <v>100</v>
      </c>
      <c r="EO51">
        <v>100</v>
      </c>
      <c r="EP51">
        <v>6.083</v>
      </c>
      <c r="EQ51">
        <v>0.1525</v>
      </c>
      <c r="ER51">
        <v>5.25094258564196</v>
      </c>
      <c r="ES51">
        <v>0.0095515401478521</v>
      </c>
      <c r="ET51">
        <v>-4.08282145803731e-06</v>
      </c>
      <c r="EU51">
        <v>9.61633180237613e-10</v>
      </c>
      <c r="EV51">
        <v>-0.0159267325573649</v>
      </c>
      <c r="EW51">
        <v>0.00964955815971448</v>
      </c>
      <c r="EX51">
        <v>0.000351754833574242</v>
      </c>
      <c r="EY51">
        <v>-6.74969522547015e-06</v>
      </c>
      <c r="EZ51">
        <v>-1</v>
      </c>
      <c r="FA51">
        <v>-1</v>
      </c>
      <c r="FB51">
        <v>-1</v>
      </c>
      <c r="FC51">
        <v>-1</v>
      </c>
      <c r="FD51">
        <v>8.6</v>
      </c>
      <c r="FE51">
        <v>8.7</v>
      </c>
      <c r="FF51">
        <v>2</v>
      </c>
      <c r="FG51">
        <v>794.28</v>
      </c>
      <c r="FH51">
        <v>737.692</v>
      </c>
      <c r="FI51">
        <v>20.0002</v>
      </c>
      <c r="FJ51">
        <v>27.0206</v>
      </c>
      <c r="FK51">
        <v>30</v>
      </c>
      <c r="FL51">
        <v>27.1282</v>
      </c>
      <c r="FM51">
        <v>27.104</v>
      </c>
      <c r="FN51">
        <v>9.3217</v>
      </c>
      <c r="FO51">
        <v>26.903</v>
      </c>
      <c r="FP51">
        <v>13.1718</v>
      </c>
      <c r="FQ51">
        <v>20</v>
      </c>
      <c r="FR51">
        <v>117.77</v>
      </c>
      <c r="FS51">
        <v>13.1149</v>
      </c>
      <c r="FT51">
        <v>99.9881</v>
      </c>
      <c r="FU51">
        <v>100.349</v>
      </c>
    </row>
    <row r="52" spans="1:177">
      <c r="A52">
        <v>36</v>
      </c>
      <c r="B52">
        <v>1621533162.5</v>
      </c>
      <c r="C52">
        <v>70</v>
      </c>
      <c r="D52" t="s">
        <v>368</v>
      </c>
      <c r="E52" t="s">
        <v>369</v>
      </c>
      <c r="G52">
        <v>1621533162.5</v>
      </c>
      <c r="H52">
        <f>CD52*AF52*(BZ52-CA52)/(100*BS52*(1000-AF52*BZ52))</f>
        <v>0</v>
      </c>
      <c r="I52">
        <f>CD52*AF52*(BY52-BX52*(1000-AF52*CA52)/(1000-AF52*BZ52))/(100*BS52)</f>
        <v>0</v>
      </c>
      <c r="J52">
        <f>BX52 - IF(AF52&gt;1, I52*BS52*100.0/(AH52*CL52), 0)</f>
        <v>0</v>
      </c>
      <c r="K52">
        <f>((Q52-H52/2)*J52-I52)/(Q52+H52/2)</f>
        <v>0</v>
      </c>
      <c r="L52">
        <f>K52*(CE52+CF52)/1000.0</f>
        <v>0</v>
      </c>
      <c r="M52">
        <f>(BX52 - IF(AF52&gt;1, I52*BS52*100.0/(AH52*CL52), 0))*(CE52+CF52)/1000.0</f>
        <v>0</v>
      </c>
      <c r="N52">
        <f>2.0/((1/P52-1/O52)+SIGN(P52)*SQRT((1/P52-1/O52)*(1/P52-1/O52) + 4*BT52/((BT52+1)*(BT52+1))*(2*1/P52*1/O52-1/O52*1/O52)))</f>
        <v>0</v>
      </c>
      <c r="O52">
        <f>IF(LEFT(BU52,1)&lt;&gt;"0",IF(LEFT(BU52,1)="1",3.0,BV52),$D$5+$E$5*(CL52*CE52/($K$5*1000))+$F$5*(CL52*CE52/($K$5*1000))*MAX(MIN(BS52,$J$5),$I$5)*MAX(MIN(BS52,$J$5),$I$5)+$G$5*MAX(MIN(BS52,$J$5),$I$5)*(CL52*CE52/($K$5*1000))+$H$5*(CL52*CE52/($K$5*1000))*(CL52*CE52/($K$5*1000)))</f>
        <v>0</v>
      </c>
      <c r="P52">
        <f>H52*(1000-(1000*0.61365*exp(17.502*T52/(240.97+T52))/(CE52+CF52)+BZ52)/2)/(1000*0.61365*exp(17.502*T52/(240.97+T52))/(CE52+CF52)-BZ52)</f>
        <v>0</v>
      </c>
      <c r="Q52">
        <f>1/((BT52+1)/(N52/1.6)+1/(O52/1.37)) + BT52/((BT52+1)/(N52/1.6) + BT52/(O52/1.37))</f>
        <v>0</v>
      </c>
      <c r="R52">
        <f>(BP52*BR52)</f>
        <v>0</v>
      </c>
      <c r="S52">
        <f>(CG52+(R52+2*0.95*5.67E-8*(((CG52+$B$7)+273)^4-(CG52+273)^4)-44100*H52)/(1.84*29.3*O52+8*0.95*5.67E-8*(CG52+273)^3))</f>
        <v>0</v>
      </c>
      <c r="T52">
        <f>($C$7*CH52+$D$7*CI52+$E$7*S52)</f>
        <v>0</v>
      </c>
      <c r="U52">
        <f>0.61365*exp(17.502*T52/(240.97+T52))</f>
        <v>0</v>
      </c>
      <c r="V52">
        <f>(W52/X52*100)</f>
        <v>0</v>
      </c>
      <c r="W52">
        <f>BZ52*(CE52+CF52)/1000</f>
        <v>0</v>
      </c>
      <c r="X52">
        <f>0.61365*exp(17.502*CG52/(240.97+CG52))</f>
        <v>0</v>
      </c>
      <c r="Y52">
        <f>(U52-BZ52*(CE52+CF52)/1000)</f>
        <v>0</v>
      </c>
      <c r="Z52">
        <f>(-H52*44100)</f>
        <v>0</v>
      </c>
      <c r="AA52">
        <f>2*29.3*O52*0.92*(CG52-T52)</f>
        <v>0</v>
      </c>
      <c r="AB52">
        <f>2*0.95*5.67E-8*(((CG52+$B$7)+273)^4-(T52+273)^4)</f>
        <v>0</v>
      </c>
      <c r="AC52">
        <f>R52+AB52+Z52+AA52</f>
        <v>0</v>
      </c>
      <c r="AD52">
        <v>0</v>
      </c>
      <c r="AE52">
        <v>0</v>
      </c>
      <c r="AF52">
        <f>IF(AD52*$H$13&gt;=AH52,1.0,(AH52/(AH52-AD52*$H$13)))</f>
        <v>0</v>
      </c>
      <c r="AG52">
        <f>(AF52-1)*100</f>
        <v>0</v>
      </c>
      <c r="AH52">
        <f>MAX(0,($B$13+$C$13*CL52)/(1+$D$13*CL52)*CE52/(CG52+273)*$E$13)</f>
        <v>0</v>
      </c>
      <c r="AI52" t="s">
        <v>294</v>
      </c>
      <c r="AJ52">
        <v>0</v>
      </c>
      <c r="AK52">
        <v>0</v>
      </c>
      <c r="AL52">
        <f>AK52-AJ52</f>
        <v>0</v>
      </c>
      <c r="AM52">
        <f>AL52/AK52</f>
        <v>0</v>
      </c>
      <c r="AN52">
        <v>0</v>
      </c>
      <c r="AO52" t="s">
        <v>294</v>
      </c>
      <c r="AP52">
        <v>0</v>
      </c>
      <c r="AQ52">
        <v>0</v>
      </c>
      <c r="AR52">
        <f>1-AP52/AQ52</f>
        <v>0</v>
      </c>
      <c r="AS52">
        <v>0.5</v>
      </c>
      <c r="AT52">
        <f>BP52</f>
        <v>0</v>
      </c>
      <c r="AU52">
        <f>I52</f>
        <v>0</v>
      </c>
      <c r="AV52">
        <f>AR52*AS52*AT52</f>
        <v>0</v>
      </c>
      <c r="AW52">
        <f>BB52/AQ52</f>
        <v>0</v>
      </c>
      <c r="AX52">
        <f>(AU52-AN52)/AT52</f>
        <v>0</v>
      </c>
      <c r="AY52">
        <f>(AK52-AQ52)/AQ52</f>
        <v>0</v>
      </c>
      <c r="AZ52" t="s">
        <v>294</v>
      </c>
      <c r="BA52">
        <v>0</v>
      </c>
      <c r="BB52">
        <f>AQ52-BA52</f>
        <v>0</v>
      </c>
      <c r="BC52">
        <f>(AQ52-AP52)/(AQ52-BA52)</f>
        <v>0</v>
      </c>
      <c r="BD52">
        <f>(AK52-AQ52)/(AK52-BA52)</f>
        <v>0</v>
      </c>
      <c r="BE52">
        <f>(AQ52-AP52)/(AQ52-AJ52)</f>
        <v>0</v>
      </c>
      <c r="BF52">
        <f>(AK52-AQ52)/(AK52-AJ52)</f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f>$B$11*CM52+$C$11*CN52+$F$11*CO52*(1-CR52)</f>
        <v>0</v>
      </c>
      <c r="BP52">
        <f>BO52*BQ52</f>
        <v>0</v>
      </c>
      <c r="BQ52">
        <f>($B$11*$D$9+$C$11*$D$9+$F$11*((DB52+CT52)/MAX(DB52+CT52+DC52, 0.1)*$I$9+DC52/MAX(DB52+CT52+DC52, 0.1)*$J$9))/($B$11+$C$11+$F$11)</f>
        <v>0</v>
      </c>
      <c r="BR52">
        <f>($B$11*$K$9+$C$11*$K$9+$F$11*((DB52+CT52)/MAX(DB52+CT52+DC52, 0.1)*$P$9+DC52/MAX(DB52+CT52+DC52, 0.1)*$Q$9))/($B$11+$C$11+$F$11)</f>
        <v>0</v>
      </c>
      <c r="BS52">
        <v>6</v>
      </c>
      <c r="BT52">
        <v>0.5</v>
      </c>
      <c r="BU52" t="s">
        <v>295</v>
      </c>
      <c r="BV52">
        <v>2</v>
      </c>
      <c r="BW52">
        <v>1621533162.5</v>
      </c>
      <c r="BX52">
        <v>99.9837</v>
      </c>
      <c r="BY52">
        <v>109.333</v>
      </c>
      <c r="BZ52">
        <v>13.0462</v>
      </c>
      <c r="CA52">
        <v>13.0527</v>
      </c>
      <c r="CB52">
        <v>93.8713</v>
      </c>
      <c r="CC52">
        <v>12.8937</v>
      </c>
      <c r="CD52">
        <v>699.997</v>
      </c>
      <c r="CE52">
        <v>100.937</v>
      </c>
      <c r="CF52">
        <v>0.0998238</v>
      </c>
      <c r="CG52">
        <v>23.0197</v>
      </c>
      <c r="CH52">
        <v>22.9899</v>
      </c>
      <c r="CI52">
        <v>999.9</v>
      </c>
      <c r="CJ52">
        <v>0</v>
      </c>
      <c r="CK52">
        <v>0</v>
      </c>
      <c r="CL52">
        <v>10010</v>
      </c>
      <c r="CM52">
        <v>0</v>
      </c>
      <c r="CN52">
        <v>3.39241</v>
      </c>
      <c r="CO52">
        <v>600.002</v>
      </c>
      <c r="CP52">
        <v>0.933003</v>
      </c>
      <c r="CQ52">
        <v>0.0669971</v>
      </c>
      <c r="CR52">
        <v>0</v>
      </c>
      <c r="CS52">
        <v>3.5297</v>
      </c>
      <c r="CT52">
        <v>4.99951</v>
      </c>
      <c r="CU52">
        <v>89.0041</v>
      </c>
      <c r="CV52">
        <v>4814.12</v>
      </c>
      <c r="CW52">
        <v>37.937</v>
      </c>
      <c r="CX52">
        <v>41.562</v>
      </c>
      <c r="CY52">
        <v>40.312</v>
      </c>
      <c r="CZ52">
        <v>41.187</v>
      </c>
      <c r="DA52">
        <v>40.187</v>
      </c>
      <c r="DB52">
        <v>555.14</v>
      </c>
      <c r="DC52">
        <v>39.86</v>
      </c>
      <c r="DD52">
        <v>0</v>
      </c>
      <c r="DE52">
        <v>1621533166.5</v>
      </c>
      <c r="DF52">
        <v>0</v>
      </c>
      <c r="DG52">
        <v>3.43906153846154</v>
      </c>
      <c r="DH52">
        <v>-0.0741675260055464</v>
      </c>
      <c r="DI52">
        <v>-3.12116579365438</v>
      </c>
      <c r="DJ52">
        <v>90.0101423076923</v>
      </c>
      <c r="DK52">
        <v>15</v>
      </c>
      <c r="DL52">
        <v>1621532642.5</v>
      </c>
      <c r="DM52" t="s">
        <v>296</v>
      </c>
      <c r="DN52">
        <v>1621532642.5</v>
      </c>
      <c r="DO52">
        <v>1621532639</v>
      </c>
      <c r="DP52">
        <v>3</v>
      </c>
      <c r="DQ52">
        <v>-0.072</v>
      </c>
      <c r="DR52">
        <v>-0.003</v>
      </c>
      <c r="DS52">
        <v>8.557</v>
      </c>
      <c r="DT52">
        <v>0.153</v>
      </c>
      <c r="DU52">
        <v>420</v>
      </c>
      <c r="DV52">
        <v>13</v>
      </c>
      <c r="DW52">
        <v>1.61</v>
      </c>
      <c r="DX52">
        <v>0.39</v>
      </c>
      <c r="DY52">
        <v>-9.06780975</v>
      </c>
      <c r="DZ52">
        <v>-2.84262292682923</v>
      </c>
      <c r="EA52">
        <v>0.30532975173153</v>
      </c>
      <c r="EB52">
        <v>0</v>
      </c>
      <c r="EC52">
        <v>3.44387878787879</v>
      </c>
      <c r="ED52">
        <v>-0.243933507846077</v>
      </c>
      <c r="EE52">
        <v>0.202585507210817</v>
      </c>
      <c r="EF52">
        <v>1</v>
      </c>
      <c r="EG52">
        <v>-0.0073193345</v>
      </c>
      <c r="EH52">
        <v>0.00530078161350846</v>
      </c>
      <c r="EI52">
        <v>0.0172029626313153</v>
      </c>
      <c r="EJ52">
        <v>1</v>
      </c>
      <c r="EK52">
        <v>2</v>
      </c>
      <c r="EL52">
        <v>3</v>
      </c>
      <c r="EM52" t="s">
        <v>297</v>
      </c>
      <c r="EN52">
        <v>100</v>
      </c>
      <c r="EO52">
        <v>100</v>
      </c>
      <c r="EP52">
        <v>6.112</v>
      </c>
      <c r="EQ52">
        <v>0.1525</v>
      </c>
      <c r="ER52">
        <v>5.25094258564196</v>
      </c>
      <c r="ES52">
        <v>0.0095515401478521</v>
      </c>
      <c r="ET52">
        <v>-4.08282145803731e-06</v>
      </c>
      <c r="EU52">
        <v>9.61633180237613e-10</v>
      </c>
      <c r="EV52">
        <v>-0.0159267325573649</v>
      </c>
      <c r="EW52">
        <v>0.00964955815971448</v>
      </c>
      <c r="EX52">
        <v>0.000351754833574242</v>
      </c>
      <c r="EY52">
        <v>-6.74969522547015e-06</v>
      </c>
      <c r="EZ52">
        <v>-1</v>
      </c>
      <c r="FA52">
        <v>-1</v>
      </c>
      <c r="FB52">
        <v>-1</v>
      </c>
      <c r="FC52">
        <v>-1</v>
      </c>
      <c r="FD52">
        <v>8.7</v>
      </c>
      <c r="FE52">
        <v>8.7</v>
      </c>
      <c r="FF52">
        <v>2</v>
      </c>
      <c r="FG52">
        <v>794.267</v>
      </c>
      <c r="FH52">
        <v>737.85</v>
      </c>
      <c r="FI52">
        <v>20</v>
      </c>
      <c r="FJ52">
        <v>27.0206</v>
      </c>
      <c r="FK52">
        <v>29.9999</v>
      </c>
      <c r="FL52">
        <v>27.1268</v>
      </c>
      <c r="FM52">
        <v>27.1018</v>
      </c>
      <c r="FN52">
        <v>9.5219</v>
      </c>
      <c r="FO52">
        <v>26.903</v>
      </c>
      <c r="FP52">
        <v>13.1718</v>
      </c>
      <c r="FQ52">
        <v>20</v>
      </c>
      <c r="FR52">
        <v>121.12</v>
      </c>
      <c r="FS52">
        <v>13.1149</v>
      </c>
      <c r="FT52">
        <v>99.991</v>
      </c>
      <c r="FU52">
        <v>100.353</v>
      </c>
    </row>
    <row r="53" spans="1:177">
      <c r="A53">
        <v>37</v>
      </c>
      <c r="B53">
        <v>1621533164.5</v>
      </c>
      <c r="C53">
        <v>72</v>
      </c>
      <c r="D53" t="s">
        <v>370</v>
      </c>
      <c r="E53" t="s">
        <v>371</v>
      </c>
      <c r="G53">
        <v>1621533164.5</v>
      </c>
      <c r="H53">
        <f>CD53*AF53*(BZ53-CA53)/(100*BS53*(1000-AF53*BZ53))</f>
        <v>0</v>
      </c>
      <c r="I53">
        <f>CD53*AF53*(BY53-BX53*(1000-AF53*CA53)/(1000-AF53*BZ53))/(100*BS53)</f>
        <v>0</v>
      </c>
      <c r="J53">
        <f>BX53 - IF(AF53&gt;1, I53*BS53*100.0/(AH53*CL53), 0)</f>
        <v>0</v>
      </c>
      <c r="K53">
        <f>((Q53-H53/2)*J53-I53)/(Q53+H53/2)</f>
        <v>0</v>
      </c>
      <c r="L53">
        <f>K53*(CE53+CF53)/1000.0</f>
        <v>0</v>
      </c>
      <c r="M53">
        <f>(BX53 - IF(AF53&gt;1, I53*BS53*100.0/(AH53*CL53), 0))*(CE53+CF53)/1000.0</f>
        <v>0</v>
      </c>
      <c r="N53">
        <f>2.0/((1/P53-1/O53)+SIGN(P53)*SQRT((1/P53-1/O53)*(1/P53-1/O53) + 4*BT53/((BT53+1)*(BT53+1))*(2*1/P53*1/O53-1/O53*1/O53)))</f>
        <v>0</v>
      </c>
      <c r="O53">
        <f>IF(LEFT(BU53,1)&lt;&gt;"0",IF(LEFT(BU53,1)="1",3.0,BV53),$D$5+$E$5*(CL53*CE53/($K$5*1000))+$F$5*(CL53*CE53/($K$5*1000))*MAX(MIN(BS53,$J$5),$I$5)*MAX(MIN(BS53,$J$5),$I$5)+$G$5*MAX(MIN(BS53,$J$5),$I$5)*(CL53*CE53/($K$5*1000))+$H$5*(CL53*CE53/($K$5*1000))*(CL53*CE53/($K$5*1000)))</f>
        <v>0</v>
      </c>
      <c r="P53">
        <f>H53*(1000-(1000*0.61365*exp(17.502*T53/(240.97+T53))/(CE53+CF53)+BZ53)/2)/(1000*0.61365*exp(17.502*T53/(240.97+T53))/(CE53+CF53)-BZ53)</f>
        <v>0</v>
      </c>
      <c r="Q53">
        <f>1/((BT53+1)/(N53/1.6)+1/(O53/1.37)) + BT53/((BT53+1)/(N53/1.6) + BT53/(O53/1.37))</f>
        <v>0</v>
      </c>
      <c r="R53">
        <f>(BP53*BR53)</f>
        <v>0</v>
      </c>
      <c r="S53">
        <f>(CG53+(R53+2*0.95*5.67E-8*(((CG53+$B$7)+273)^4-(CG53+273)^4)-44100*H53)/(1.84*29.3*O53+8*0.95*5.67E-8*(CG53+273)^3))</f>
        <v>0</v>
      </c>
      <c r="T53">
        <f>($C$7*CH53+$D$7*CI53+$E$7*S53)</f>
        <v>0</v>
      </c>
      <c r="U53">
        <f>0.61365*exp(17.502*T53/(240.97+T53))</f>
        <v>0</v>
      </c>
      <c r="V53">
        <f>(W53/X53*100)</f>
        <v>0</v>
      </c>
      <c r="W53">
        <f>BZ53*(CE53+CF53)/1000</f>
        <v>0</v>
      </c>
      <c r="X53">
        <f>0.61365*exp(17.502*CG53/(240.97+CG53))</f>
        <v>0</v>
      </c>
      <c r="Y53">
        <f>(U53-BZ53*(CE53+CF53)/1000)</f>
        <v>0</v>
      </c>
      <c r="Z53">
        <f>(-H53*44100)</f>
        <v>0</v>
      </c>
      <c r="AA53">
        <f>2*29.3*O53*0.92*(CG53-T53)</f>
        <v>0</v>
      </c>
      <c r="AB53">
        <f>2*0.95*5.67E-8*(((CG53+$B$7)+273)^4-(T53+273)^4)</f>
        <v>0</v>
      </c>
      <c r="AC53">
        <f>R53+AB53+Z53+AA53</f>
        <v>0</v>
      </c>
      <c r="AD53">
        <v>0</v>
      </c>
      <c r="AE53">
        <v>0</v>
      </c>
      <c r="AF53">
        <f>IF(AD53*$H$13&gt;=AH53,1.0,(AH53/(AH53-AD53*$H$13)))</f>
        <v>0</v>
      </c>
      <c r="AG53">
        <f>(AF53-1)*100</f>
        <v>0</v>
      </c>
      <c r="AH53">
        <f>MAX(0,($B$13+$C$13*CL53)/(1+$D$13*CL53)*CE53/(CG53+273)*$E$13)</f>
        <v>0</v>
      </c>
      <c r="AI53" t="s">
        <v>294</v>
      </c>
      <c r="AJ53">
        <v>0</v>
      </c>
      <c r="AK53">
        <v>0</v>
      </c>
      <c r="AL53">
        <f>AK53-AJ53</f>
        <v>0</v>
      </c>
      <c r="AM53">
        <f>AL53/AK53</f>
        <v>0</v>
      </c>
      <c r="AN53">
        <v>0</v>
      </c>
      <c r="AO53" t="s">
        <v>294</v>
      </c>
      <c r="AP53">
        <v>0</v>
      </c>
      <c r="AQ53">
        <v>0</v>
      </c>
      <c r="AR53">
        <f>1-AP53/AQ53</f>
        <v>0</v>
      </c>
      <c r="AS53">
        <v>0.5</v>
      </c>
      <c r="AT53">
        <f>BP53</f>
        <v>0</v>
      </c>
      <c r="AU53">
        <f>I53</f>
        <v>0</v>
      </c>
      <c r="AV53">
        <f>AR53*AS53*AT53</f>
        <v>0</v>
      </c>
      <c r="AW53">
        <f>BB53/AQ53</f>
        <v>0</v>
      </c>
      <c r="AX53">
        <f>(AU53-AN53)/AT53</f>
        <v>0</v>
      </c>
      <c r="AY53">
        <f>(AK53-AQ53)/AQ53</f>
        <v>0</v>
      </c>
      <c r="AZ53" t="s">
        <v>294</v>
      </c>
      <c r="BA53">
        <v>0</v>
      </c>
      <c r="BB53">
        <f>AQ53-BA53</f>
        <v>0</v>
      </c>
      <c r="BC53">
        <f>(AQ53-AP53)/(AQ53-BA53)</f>
        <v>0</v>
      </c>
      <c r="BD53">
        <f>(AK53-AQ53)/(AK53-BA53)</f>
        <v>0</v>
      </c>
      <c r="BE53">
        <f>(AQ53-AP53)/(AQ53-AJ53)</f>
        <v>0</v>
      </c>
      <c r="BF53">
        <f>(AK53-AQ53)/(AK53-AJ53)</f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f>$B$11*CM53+$C$11*CN53+$F$11*CO53*(1-CR53)</f>
        <v>0</v>
      </c>
      <c r="BP53">
        <f>BO53*BQ53</f>
        <v>0</v>
      </c>
      <c r="BQ53">
        <f>($B$11*$D$9+$C$11*$D$9+$F$11*((DB53+CT53)/MAX(DB53+CT53+DC53, 0.1)*$I$9+DC53/MAX(DB53+CT53+DC53, 0.1)*$J$9))/($B$11+$C$11+$F$11)</f>
        <v>0</v>
      </c>
      <c r="BR53">
        <f>($B$11*$K$9+$C$11*$K$9+$F$11*((DB53+CT53)/MAX(DB53+CT53+DC53, 0.1)*$P$9+DC53/MAX(DB53+CT53+DC53, 0.1)*$Q$9))/($B$11+$C$11+$F$11)</f>
        <v>0</v>
      </c>
      <c r="BS53">
        <v>6</v>
      </c>
      <c r="BT53">
        <v>0.5</v>
      </c>
      <c r="BU53" t="s">
        <v>295</v>
      </c>
      <c r="BV53">
        <v>2</v>
      </c>
      <c r="BW53">
        <v>1621533164.5</v>
      </c>
      <c r="BX53">
        <v>103.212</v>
      </c>
      <c r="BY53">
        <v>112.604</v>
      </c>
      <c r="BZ53">
        <v>13.0469</v>
      </c>
      <c r="CA53">
        <v>13.0508</v>
      </c>
      <c r="CB53">
        <v>97.0711</v>
      </c>
      <c r="CC53">
        <v>12.8944</v>
      </c>
      <c r="CD53">
        <v>699.749</v>
      </c>
      <c r="CE53">
        <v>100.934</v>
      </c>
      <c r="CF53">
        <v>0.100314</v>
      </c>
      <c r="CG53">
        <v>23.0228</v>
      </c>
      <c r="CH53">
        <v>22.9821</v>
      </c>
      <c r="CI53">
        <v>999.9</v>
      </c>
      <c r="CJ53">
        <v>0</v>
      </c>
      <c r="CK53">
        <v>0</v>
      </c>
      <c r="CL53">
        <v>10040</v>
      </c>
      <c r="CM53">
        <v>0</v>
      </c>
      <c r="CN53">
        <v>3.39241</v>
      </c>
      <c r="CO53">
        <v>600.002</v>
      </c>
      <c r="CP53">
        <v>0.933003</v>
      </c>
      <c r="CQ53">
        <v>0.0669971</v>
      </c>
      <c r="CR53">
        <v>0</v>
      </c>
      <c r="CS53">
        <v>3.5624</v>
      </c>
      <c r="CT53">
        <v>4.99951</v>
      </c>
      <c r="CU53">
        <v>88.5792</v>
      </c>
      <c r="CV53">
        <v>4814.12</v>
      </c>
      <c r="CW53">
        <v>37.937</v>
      </c>
      <c r="CX53">
        <v>41.562</v>
      </c>
      <c r="CY53">
        <v>40.312</v>
      </c>
      <c r="CZ53">
        <v>41.187</v>
      </c>
      <c r="DA53">
        <v>40.187</v>
      </c>
      <c r="DB53">
        <v>555.14</v>
      </c>
      <c r="DC53">
        <v>39.86</v>
      </c>
      <c r="DD53">
        <v>0</v>
      </c>
      <c r="DE53">
        <v>1621533168.3</v>
      </c>
      <c r="DF53">
        <v>0</v>
      </c>
      <c r="DG53">
        <v>3.420488</v>
      </c>
      <c r="DH53">
        <v>0.320684615669744</v>
      </c>
      <c r="DI53">
        <v>-6.03114615983651</v>
      </c>
      <c r="DJ53">
        <v>89.839552</v>
      </c>
      <c r="DK53">
        <v>15</v>
      </c>
      <c r="DL53">
        <v>1621532642.5</v>
      </c>
      <c r="DM53" t="s">
        <v>296</v>
      </c>
      <c r="DN53">
        <v>1621532642.5</v>
      </c>
      <c r="DO53">
        <v>1621532639</v>
      </c>
      <c r="DP53">
        <v>3</v>
      </c>
      <c r="DQ53">
        <v>-0.072</v>
      </c>
      <c r="DR53">
        <v>-0.003</v>
      </c>
      <c r="DS53">
        <v>8.557</v>
      </c>
      <c r="DT53">
        <v>0.153</v>
      </c>
      <c r="DU53">
        <v>420</v>
      </c>
      <c r="DV53">
        <v>13</v>
      </c>
      <c r="DW53">
        <v>1.61</v>
      </c>
      <c r="DX53">
        <v>0.39</v>
      </c>
      <c r="DY53">
        <v>-9.163694</v>
      </c>
      <c r="DZ53">
        <v>-1.98447106941838</v>
      </c>
      <c r="EA53">
        <v>0.217977156541689</v>
      </c>
      <c r="EB53">
        <v>0</v>
      </c>
      <c r="EC53">
        <v>3.45335454545455</v>
      </c>
      <c r="ED53">
        <v>-0.402735184798502</v>
      </c>
      <c r="EE53">
        <v>0.205767870229375</v>
      </c>
      <c r="EF53">
        <v>1</v>
      </c>
      <c r="EG53">
        <v>-0.00788951125</v>
      </c>
      <c r="EH53">
        <v>0.0139072335084428</v>
      </c>
      <c r="EI53">
        <v>0.0168732640849393</v>
      </c>
      <c r="EJ53">
        <v>1</v>
      </c>
      <c r="EK53">
        <v>2</v>
      </c>
      <c r="EL53">
        <v>3</v>
      </c>
      <c r="EM53" t="s">
        <v>297</v>
      </c>
      <c r="EN53">
        <v>100</v>
      </c>
      <c r="EO53">
        <v>100</v>
      </c>
      <c r="EP53">
        <v>6.141</v>
      </c>
      <c r="EQ53">
        <v>0.1525</v>
      </c>
      <c r="ER53">
        <v>5.25094258564196</v>
      </c>
      <c r="ES53">
        <v>0.0095515401478521</v>
      </c>
      <c r="ET53">
        <v>-4.08282145803731e-06</v>
      </c>
      <c r="EU53">
        <v>9.61633180237613e-10</v>
      </c>
      <c r="EV53">
        <v>-0.0159267325573649</v>
      </c>
      <c r="EW53">
        <v>0.00964955815971448</v>
      </c>
      <c r="EX53">
        <v>0.000351754833574242</v>
      </c>
      <c r="EY53">
        <v>-6.74969522547015e-06</v>
      </c>
      <c r="EZ53">
        <v>-1</v>
      </c>
      <c r="FA53">
        <v>-1</v>
      </c>
      <c r="FB53">
        <v>-1</v>
      </c>
      <c r="FC53">
        <v>-1</v>
      </c>
      <c r="FD53">
        <v>8.7</v>
      </c>
      <c r="FE53">
        <v>8.8</v>
      </c>
      <c r="FF53">
        <v>2</v>
      </c>
      <c r="FG53">
        <v>794.068</v>
      </c>
      <c r="FH53">
        <v>738.418</v>
      </c>
      <c r="FI53">
        <v>20.0001</v>
      </c>
      <c r="FJ53">
        <v>27.0193</v>
      </c>
      <c r="FK53">
        <v>29.9999</v>
      </c>
      <c r="FL53">
        <v>27.1259</v>
      </c>
      <c r="FM53">
        <v>27.1018</v>
      </c>
      <c r="FN53">
        <v>9.722</v>
      </c>
      <c r="FO53">
        <v>26.903</v>
      </c>
      <c r="FP53">
        <v>13.1718</v>
      </c>
      <c r="FQ53">
        <v>20</v>
      </c>
      <c r="FR53">
        <v>124.46</v>
      </c>
      <c r="FS53">
        <v>13.1149</v>
      </c>
      <c r="FT53">
        <v>99.9899</v>
      </c>
      <c r="FU53">
        <v>100.35</v>
      </c>
    </row>
    <row r="54" spans="1:177">
      <c r="A54">
        <v>38</v>
      </c>
      <c r="B54">
        <v>1621533166.5</v>
      </c>
      <c r="C54">
        <v>74</v>
      </c>
      <c r="D54" t="s">
        <v>372</v>
      </c>
      <c r="E54" t="s">
        <v>373</v>
      </c>
      <c r="G54">
        <v>1621533166.5</v>
      </c>
      <c r="H54">
        <f>CD54*AF54*(BZ54-CA54)/(100*BS54*(1000-AF54*BZ54))</f>
        <v>0</v>
      </c>
      <c r="I54">
        <f>CD54*AF54*(BY54-BX54*(1000-AF54*CA54)/(1000-AF54*BZ54))/(100*BS54)</f>
        <v>0</v>
      </c>
      <c r="J54">
        <f>BX54 - IF(AF54&gt;1, I54*BS54*100.0/(AH54*CL54), 0)</f>
        <v>0</v>
      </c>
      <c r="K54">
        <f>((Q54-H54/2)*J54-I54)/(Q54+H54/2)</f>
        <v>0</v>
      </c>
      <c r="L54">
        <f>K54*(CE54+CF54)/1000.0</f>
        <v>0</v>
      </c>
      <c r="M54">
        <f>(BX54 - IF(AF54&gt;1, I54*BS54*100.0/(AH54*CL54), 0))*(CE54+CF54)/1000.0</f>
        <v>0</v>
      </c>
      <c r="N54">
        <f>2.0/((1/P54-1/O54)+SIGN(P54)*SQRT((1/P54-1/O54)*(1/P54-1/O54) + 4*BT54/((BT54+1)*(BT54+1))*(2*1/P54*1/O54-1/O54*1/O54)))</f>
        <v>0</v>
      </c>
      <c r="O54">
        <f>IF(LEFT(BU54,1)&lt;&gt;"0",IF(LEFT(BU54,1)="1",3.0,BV54),$D$5+$E$5*(CL54*CE54/($K$5*1000))+$F$5*(CL54*CE54/($K$5*1000))*MAX(MIN(BS54,$J$5),$I$5)*MAX(MIN(BS54,$J$5),$I$5)+$G$5*MAX(MIN(BS54,$J$5),$I$5)*(CL54*CE54/($K$5*1000))+$H$5*(CL54*CE54/($K$5*1000))*(CL54*CE54/($K$5*1000)))</f>
        <v>0</v>
      </c>
      <c r="P54">
        <f>H54*(1000-(1000*0.61365*exp(17.502*T54/(240.97+T54))/(CE54+CF54)+BZ54)/2)/(1000*0.61365*exp(17.502*T54/(240.97+T54))/(CE54+CF54)-BZ54)</f>
        <v>0</v>
      </c>
      <c r="Q54">
        <f>1/((BT54+1)/(N54/1.6)+1/(O54/1.37)) + BT54/((BT54+1)/(N54/1.6) + BT54/(O54/1.37))</f>
        <v>0</v>
      </c>
      <c r="R54">
        <f>(BP54*BR54)</f>
        <v>0</v>
      </c>
      <c r="S54">
        <f>(CG54+(R54+2*0.95*5.67E-8*(((CG54+$B$7)+273)^4-(CG54+273)^4)-44100*H54)/(1.84*29.3*O54+8*0.95*5.67E-8*(CG54+273)^3))</f>
        <v>0</v>
      </c>
      <c r="T54">
        <f>($C$7*CH54+$D$7*CI54+$E$7*S54)</f>
        <v>0</v>
      </c>
      <c r="U54">
        <f>0.61365*exp(17.502*T54/(240.97+T54))</f>
        <v>0</v>
      </c>
      <c r="V54">
        <f>(W54/X54*100)</f>
        <v>0</v>
      </c>
      <c r="W54">
        <f>BZ54*(CE54+CF54)/1000</f>
        <v>0</v>
      </c>
      <c r="X54">
        <f>0.61365*exp(17.502*CG54/(240.97+CG54))</f>
        <v>0</v>
      </c>
      <c r="Y54">
        <f>(U54-BZ54*(CE54+CF54)/1000)</f>
        <v>0</v>
      </c>
      <c r="Z54">
        <f>(-H54*44100)</f>
        <v>0</v>
      </c>
      <c r="AA54">
        <f>2*29.3*O54*0.92*(CG54-T54)</f>
        <v>0</v>
      </c>
      <c r="AB54">
        <f>2*0.95*5.67E-8*(((CG54+$B$7)+273)^4-(T54+273)^4)</f>
        <v>0</v>
      </c>
      <c r="AC54">
        <f>R54+AB54+Z54+AA54</f>
        <v>0</v>
      </c>
      <c r="AD54">
        <v>0</v>
      </c>
      <c r="AE54">
        <v>0</v>
      </c>
      <c r="AF54">
        <f>IF(AD54*$H$13&gt;=AH54,1.0,(AH54/(AH54-AD54*$H$13)))</f>
        <v>0</v>
      </c>
      <c r="AG54">
        <f>(AF54-1)*100</f>
        <v>0</v>
      </c>
      <c r="AH54">
        <f>MAX(0,($B$13+$C$13*CL54)/(1+$D$13*CL54)*CE54/(CG54+273)*$E$13)</f>
        <v>0</v>
      </c>
      <c r="AI54" t="s">
        <v>294</v>
      </c>
      <c r="AJ54">
        <v>0</v>
      </c>
      <c r="AK54">
        <v>0</v>
      </c>
      <c r="AL54">
        <f>AK54-AJ54</f>
        <v>0</v>
      </c>
      <c r="AM54">
        <f>AL54/AK54</f>
        <v>0</v>
      </c>
      <c r="AN54">
        <v>0</v>
      </c>
      <c r="AO54" t="s">
        <v>294</v>
      </c>
      <c r="AP54">
        <v>0</v>
      </c>
      <c r="AQ54">
        <v>0</v>
      </c>
      <c r="AR54">
        <f>1-AP54/AQ54</f>
        <v>0</v>
      </c>
      <c r="AS54">
        <v>0.5</v>
      </c>
      <c r="AT54">
        <f>BP54</f>
        <v>0</v>
      </c>
      <c r="AU54">
        <f>I54</f>
        <v>0</v>
      </c>
      <c r="AV54">
        <f>AR54*AS54*AT54</f>
        <v>0</v>
      </c>
      <c r="AW54">
        <f>BB54/AQ54</f>
        <v>0</v>
      </c>
      <c r="AX54">
        <f>(AU54-AN54)/AT54</f>
        <v>0</v>
      </c>
      <c r="AY54">
        <f>(AK54-AQ54)/AQ54</f>
        <v>0</v>
      </c>
      <c r="AZ54" t="s">
        <v>294</v>
      </c>
      <c r="BA54">
        <v>0</v>
      </c>
      <c r="BB54">
        <f>AQ54-BA54</f>
        <v>0</v>
      </c>
      <c r="BC54">
        <f>(AQ54-AP54)/(AQ54-BA54)</f>
        <v>0</v>
      </c>
      <c r="BD54">
        <f>(AK54-AQ54)/(AK54-BA54)</f>
        <v>0</v>
      </c>
      <c r="BE54">
        <f>(AQ54-AP54)/(AQ54-AJ54)</f>
        <v>0</v>
      </c>
      <c r="BF54">
        <f>(AK54-AQ54)/(AK54-AJ54)</f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f>$B$11*CM54+$C$11*CN54+$F$11*CO54*(1-CR54)</f>
        <v>0</v>
      </c>
      <c r="BP54">
        <f>BO54*BQ54</f>
        <v>0</v>
      </c>
      <c r="BQ54">
        <f>($B$11*$D$9+$C$11*$D$9+$F$11*((DB54+CT54)/MAX(DB54+CT54+DC54, 0.1)*$I$9+DC54/MAX(DB54+CT54+DC54, 0.1)*$J$9))/($B$11+$C$11+$F$11)</f>
        <v>0</v>
      </c>
      <c r="BR54">
        <f>($B$11*$K$9+$C$11*$K$9+$F$11*((DB54+CT54)/MAX(DB54+CT54+DC54, 0.1)*$P$9+DC54/MAX(DB54+CT54+DC54, 0.1)*$Q$9))/($B$11+$C$11+$F$11)</f>
        <v>0</v>
      </c>
      <c r="BS54">
        <v>6</v>
      </c>
      <c r="BT54">
        <v>0.5</v>
      </c>
      <c r="BU54" t="s">
        <v>295</v>
      </c>
      <c r="BV54">
        <v>2</v>
      </c>
      <c r="BW54">
        <v>1621533166.5</v>
      </c>
      <c r="BX54">
        <v>106.605</v>
      </c>
      <c r="BY54">
        <v>116.013</v>
      </c>
      <c r="BZ54">
        <v>13.0434</v>
      </c>
      <c r="CA54">
        <v>13.0471</v>
      </c>
      <c r="CB54">
        <v>100.435</v>
      </c>
      <c r="CC54">
        <v>12.891</v>
      </c>
      <c r="CD54">
        <v>700.212</v>
      </c>
      <c r="CE54">
        <v>100.938</v>
      </c>
      <c r="CF54">
        <v>0.100526</v>
      </c>
      <c r="CG54">
        <v>23.019</v>
      </c>
      <c r="CH54">
        <v>22.9742</v>
      </c>
      <c r="CI54">
        <v>999.9</v>
      </c>
      <c r="CJ54">
        <v>0</v>
      </c>
      <c r="CK54">
        <v>0</v>
      </c>
      <c r="CL54">
        <v>10030</v>
      </c>
      <c r="CM54">
        <v>0</v>
      </c>
      <c r="CN54">
        <v>3.39241</v>
      </c>
      <c r="CO54">
        <v>600.005</v>
      </c>
      <c r="CP54">
        <v>0.933003</v>
      </c>
      <c r="CQ54">
        <v>0.0669971</v>
      </c>
      <c r="CR54">
        <v>0</v>
      </c>
      <c r="CS54">
        <v>3.4455</v>
      </c>
      <c r="CT54">
        <v>4.99951</v>
      </c>
      <c r="CU54">
        <v>89.4033</v>
      </c>
      <c r="CV54">
        <v>4814.14</v>
      </c>
      <c r="CW54">
        <v>37.937</v>
      </c>
      <c r="CX54">
        <v>41.562</v>
      </c>
      <c r="CY54">
        <v>40.312</v>
      </c>
      <c r="CZ54">
        <v>41.187</v>
      </c>
      <c r="DA54">
        <v>40.187</v>
      </c>
      <c r="DB54">
        <v>555.14</v>
      </c>
      <c r="DC54">
        <v>39.86</v>
      </c>
      <c r="DD54">
        <v>0</v>
      </c>
      <c r="DE54">
        <v>1621533170.1</v>
      </c>
      <c r="DF54">
        <v>0</v>
      </c>
      <c r="DG54">
        <v>3.4438</v>
      </c>
      <c r="DH54">
        <v>0.0485196622946352</v>
      </c>
      <c r="DI54">
        <v>-5.07511453996337</v>
      </c>
      <c r="DJ54">
        <v>89.6813653846154</v>
      </c>
      <c r="DK54">
        <v>15</v>
      </c>
      <c r="DL54">
        <v>1621532642.5</v>
      </c>
      <c r="DM54" t="s">
        <v>296</v>
      </c>
      <c r="DN54">
        <v>1621532642.5</v>
      </c>
      <c r="DO54">
        <v>1621532639</v>
      </c>
      <c r="DP54">
        <v>3</v>
      </c>
      <c r="DQ54">
        <v>-0.072</v>
      </c>
      <c r="DR54">
        <v>-0.003</v>
      </c>
      <c r="DS54">
        <v>8.557</v>
      </c>
      <c r="DT54">
        <v>0.153</v>
      </c>
      <c r="DU54">
        <v>420</v>
      </c>
      <c r="DV54">
        <v>13</v>
      </c>
      <c r="DW54">
        <v>1.61</v>
      </c>
      <c r="DX54">
        <v>0.39</v>
      </c>
      <c r="DY54">
        <v>-9.23499625</v>
      </c>
      <c r="DZ54">
        <v>-1.41721632270167</v>
      </c>
      <c r="EA54">
        <v>0.156805913515522</v>
      </c>
      <c r="EB54">
        <v>0</v>
      </c>
      <c r="EC54">
        <v>3.46517352941176</v>
      </c>
      <c r="ED54">
        <v>-0.35929415299862</v>
      </c>
      <c r="EE54">
        <v>0.208340420393874</v>
      </c>
      <c r="EF54">
        <v>1</v>
      </c>
      <c r="EG54">
        <v>-0.00613766025</v>
      </c>
      <c r="EH54">
        <v>-0.0164997691181989</v>
      </c>
      <c r="EI54">
        <v>0.0159842885462395</v>
      </c>
      <c r="EJ54">
        <v>1</v>
      </c>
      <c r="EK54">
        <v>2</v>
      </c>
      <c r="EL54">
        <v>3</v>
      </c>
      <c r="EM54" t="s">
        <v>297</v>
      </c>
      <c r="EN54">
        <v>100</v>
      </c>
      <c r="EO54">
        <v>100</v>
      </c>
      <c r="EP54">
        <v>6.17</v>
      </c>
      <c r="EQ54">
        <v>0.1524</v>
      </c>
      <c r="ER54">
        <v>5.25094258564196</v>
      </c>
      <c r="ES54">
        <v>0.0095515401478521</v>
      </c>
      <c r="ET54">
        <v>-4.08282145803731e-06</v>
      </c>
      <c r="EU54">
        <v>9.61633180237613e-10</v>
      </c>
      <c r="EV54">
        <v>-0.0159267325573649</v>
      </c>
      <c r="EW54">
        <v>0.00964955815971448</v>
      </c>
      <c r="EX54">
        <v>0.000351754833574242</v>
      </c>
      <c r="EY54">
        <v>-6.74969522547015e-06</v>
      </c>
      <c r="EZ54">
        <v>-1</v>
      </c>
      <c r="FA54">
        <v>-1</v>
      </c>
      <c r="FB54">
        <v>-1</v>
      </c>
      <c r="FC54">
        <v>-1</v>
      </c>
      <c r="FD54">
        <v>8.7</v>
      </c>
      <c r="FE54">
        <v>8.8</v>
      </c>
      <c r="FF54">
        <v>2</v>
      </c>
      <c r="FG54">
        <v>794.247</v>
      </c>
      <c r="FH54">
        <v>738.04</v>
      </c>
      <c r="FI54">
        <v>20.0001</v>
      </c>
      <c r="FJ54">
        <v>27.0184</v>
      </c>
      <c r="FK54">
        <v>30</v>
      </c>
      <c r="FL54">
        <v>27.1259</v>
      </c>
      <c r="FM54">
        <v>27.1018</v>
      </c>
      <c r="FN54">
        <v>9.92237</v>
      </c>
      <c r="FO54">
        <v>26.903</v>
      </c>
      <c r="FP54">
        <v>13.1718</v>
      </c>
      <c r="FQ54">
        <v>20</v>
      </c>
      <c r="FR54">
        <v>127.83</v>
      </c>
      <c r="FS54">
        <v>13.1149</v>
      </c>
      <c r="FT54">
        <v>99.9873</v>
      </c>
      <c r="FU54">
        <v>100.353</v>
      </c>
    </row>
    <row r="55" spans="1:177">
      <c r="A55">
        <v>39</v>
      </c>
      <c r="B55">
        <v>1621533168.5</v>
      </c>
      <c r="C55">
        <v>76</v>
      </c>
      <c r="D55" t="s">
        <v>374</v>
      </c>
      <c r="E55" t="s">
        <v>375</v>
      </c>
      <c r="G55">
        <v>1621533168.5</v>
      </c>
      <c r="H55">
        <f>CD55*AF55*(BZ55-CA55)/(100*BS55*(1000-AF55*BZ55))</f>
        <v>0</v>
      </c>
      <c r="I55">
        <f>CD55*AF55*(BY55-BX55*(1000-AF55*CA55)/(1000-AF55*BZ55))/(100*BS55)</f>
        <v>0</v>
      </c>
      <c r="J55">
        <f>BX55 - IF(AF55&gt;1, I55*BS55*100.0/(AH55*CL55), 0)</f>
        <v>0</v>
      </c>
      <c r="K55">
        <f>((Q55-H55/2)*J55-I55)/(Q55+H55/2)</f>
        <v>0</v>
      </c>
      <c r="L55">
        <f>K55*(CE55+CF55)/1000.0</f>
        <v>0</v>
      </c>
      <c r="M55">
        <f>(BX55 - IF(AF55&gt;1, I55*BS55*100.0/(AH55*CL55), 0))*(CE55+CF55)/1000.0</f>
        <v>0</v>
      </c>
      <c r="N55">
        <f>2.0/((1/P55-1/O55)+SIGN(P55)*SQRT((1/P55-1/O55)*(1/P55-1/O55) + 4*BT55/((BT55+1)*(BT55+1))*(2*1/P55*1/O55-1/O55*1/O55)))</f>
        <v>0</v>
      </c>
      <c r="O55">
        <f>IF(LEFT(BU55,1)&lt;&gt;"0",IF(LEFT(BU55,1)="1",3.0,BV55),$D$5+$E$5*(CL55*CE55/($K$5*1000))+$F$5*(CL55*CE55/($K$5*1000))*MAX(MIN(BS55,$J$5),$I$5)*MAX(MIN(BS55,$J$5),$I$5)+$G$5*MAX(MIN(BS55,$J$5),$I$5)*(CL55*CE55/($K$5*1000))+$H$5*(CL55*CE55/($K$5*1000))*(CL55*CE55/($K$5*1000)))</f>
        <v>0</v>
      </c>
      <c r="P55">
        <f>H55*(1000-(1000*0.61365*exp(17.502*T55/(240.97+T55))/(CE55+CF55)+BZ55)/2)/(1000*0.61365*exp(17.502*T55/(240.97+T55))/(CE55+CF55)-BZ55)</f>
        <v>0</v>
      </c>
      <c r="Q55">
        <f>1/((BT55+1)/(N55/1.6)+1/(O55/1.37)) + BT55/((BT55+1)/(N55/1.6) + BT55/(O55/1.37))</f>
        <v>0</v>
      </c>
      <c r="R55">
        <f>(BP55*BR55)</f>
        <v>0</v>
      </c>
      <c r="S55">
        <f>(CG55+(R55+2*0.95*5.67E-8*(((CG55+$B$7)+273)^4-(CG55+273)^4)-44100*H55)/(1.84*29.3*O55+8*0.95*5.67E-8*(CG55+273)^3))</f>
        <v>0</v>
      </c>
      <c r="T55">
        <f>($C$7*CH55+$D$7*CI55+$E$7*S55)</f>
        <v>0</v>
      </c>
      <c r="U55">
        <f>0.61365*exp(17.502*T55/(240.97+T55))</f>
        <v>0</v>
      </c>
      <c r="V55">
        <f>(W55/X55*100)</f>
        <v>0</v>
      </c>
      <c r="W55">
        <f>BZ55*(CE55+CF55)/1000</f>
        <v>0</v>
      </c>
      <c r="X55">
        <f>0.61365*exp(17.502*CG55/(240.97+CG55))</f>
        <v>0</v>
      </c>
      <c r="Y55">
        <f>(U55-BZ55*(CE55+CF55)/1000)</f>
        <v>0</v>
      </c>
      <c r="Z55">
        <f>(-H55*44100)</f>
        <v>0</v>
      </c>
      <c r="AA55">
        <f>2*29.3*O55*0.92*(CG55-T55)</f>
        <v>0</v>
      </c>
      <c r="AB55">
        <f>2*0.95*5.67E-8*(((CG55+$B$7)+273)^4-(T55+273)^4)</f>
        <v>0</v>
      </c>
      <c r="AC55">
        <f>R55+AB55+Z55+AA55</f>
        <v>0</v>
      </c>
      <c r="AD55">
        <v>0</v>
      </c>
      <c r="AE55">
        <v>0</v>
      </c>
      <c r="AF55">
        <f>IF(AD55*$H$13&gt;=AH55,1.0,(AH55/(AH55-AD55*$H$13)))</f>
        <v>0</v>
      </c>
      <c r="AG55">
        <f>(AF55-1)*100</f>
        <v>0</v>
      </c>
      <c r="AH55">
        <f>MAX(0,($B$13+$C$13*CL55)/(1+$D$13*CL55)*CE55/(CG55+273)*$E$13)</f>
        <v>0</v>
      </c>
      <c r="AI55" t="s">
        <v>294</v>
      </c>
      <c r="AJ55">
        <v>0</v>
      </c>
      <c r="AK55">
        <v>0</v>
      </c>
      <c r="AL55">
        <f>AK55-AJ55</f>
        <v>0</v>
      </c>
      <c r="AM55">
        <f>AL55/AK55</f>
        <v>0</v>
      </c>
      <c r="AN55">
        <v>0</v>
      </c>
      <c r="AO55" t="s">
        <v>294</v>
      </c>
      <c r="AP55">
        <v>0</v>
      </c>
      <c r="AQ55">
        <v>0</v>
      </c>
      <c r="AR55">
        <f>1-AP55/AQ55</f>
        <v>0</v>
      </c>
      <c r="AS55">
        <v>0.5</v>
      </c>
      <c r="AT55">
        <f>BP55</f>
        <v>0</v>
      </c>
      <c r="AU55">
        <f>I55</f>
        <v>0</v>
      </c>
      <c r="AV55">
        <f>AR55*AS55*AT55</f>
        <v>0</v>
      </c>
      <c r="AW55">
        <f>BB55/AQ55</f>
        <v>0</v>
      </c>
      <c r="AX55">
        <f>(AU55-AN55)/AT55</f>
        <v>0</v>
      </c>
      <c r="AY55">
        <f>(AK55-AQ55)/AQ55</f>
        <v>0</v>
      </c>
      <c r="AZ55" t="s">
        <v>294</v>
      </c>
      <c r="BA55">
        <v>0</v>
      </c>
      <c r="BB55">
        <f>AQ55-BA55</f>
        <v>0</v>
      </c>
      <c r="BC55">
        <f>(AQ55-AP55)/(AQ55-BA55)</f>
        <v>0</v>
      </c>
      <c r="BD55">
        <f>(AK55-AQ55)/(AK55-BA55)</f>
        <v>0</v>
      </c>
      <c r="BE55">
        <f>(AQ55-AP55)/(AQ55-AJ55)</f>
        <v>0</v>
      </c>
      <c r="BF55">
        <f>(AK55-AQ55)/(AK55-AJ55)</f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f>$B$11*CM55+$C$11*CN55+$F$11*CO55*(1-CR55)</f>
        <v>0</v>
      </c>
      <c r="BP55">
        <f>BO55*BQ55</f>
        <v>0</v>
      </c>
      <c r="BQ55">
        <f>($B$11*$D$9+$C$11*$D$9+$F$11*((DB55+CT55)/MAX(DB55+CT55+DC55, 0.1)*$I$9+DC55/MAX(DB55+CT55+DC55, 0.1)*$J$9))/($B$11+$C$11+$F$11)</f>
        <v>0</v>
      </c>
      <c r="BR55">
        <f>($B$11*$K$9+$C$11*$K$9+$F$11*((DB55+CT55)/MAX(DB55+CT55+DC55, 0.1)*$P$9+DC55/MAX(DB55+CT55+DC55, 0.1)*$Q$9))/($B$11+$C$11+$F$11)</f>
        <v>0</v>
      </c>
      <c r="BS55">
        <v>6</v>
      </c>
      <c r="BT55">
        <v>0.5</v>
      </c>
      <c r="BU55" t="s">
        <v>295</v>
      </c>
      <c r="BV55">
        <v>2</v>
      </c>
      <c r="BW55">
        <v>1621533168.5</v>
      </c>
      <c r="BX55">
        <v>110.009</v>
      </c>
      <c r="BY55">
        <v>119.33</v>
      </c>
      <c r="BZ55">
        <v>13.039</v>
      </c>
      <c r="CA55">
        <v>13.0405</v>
      </c>
      <c r="CB55">
        <v>103.81</v>
      </c>
      <c r="CC55">
        <v>12.8866</v>
      </c>
      <c r="CD55">
        <v>700.156</v>
      </c>
      <c r="CE55">
        <v>100.937</v>
      </c>
      <c r="CF55">
        <v>0.100161</v>
      </c>
      <c r="CG55">
        <v>23.0186</v>
      </c>
      <c r="CH55">
        <v>22.9792</v>
      </c>
      <c r="CI55">
        <v>999.9</v>
      </c>
      <c r="CJ55">
        <v>0</v>
      </c>
      <c r="CK55">
        <v>0</v>
      </c>
      <c r="CL55">
        <v>9960</v>
      </c>
      <c r="CM55">
        <v>0</v>
      </c>
      <c r="CN55">
        <v>3.39241</v>
      </c>
      <c r="CO55">
        <v>599.995</v>
      </c>
      <c r="CP55">
        <v>0.933003</v>
      </c>
      <c r="CQ55">
        <v>0.0669971</v>
      </c>
      <c r="CR55">
        <v>0</v>
      </c>
      <c r="CS55">
        <v>3.6647</v>
      </c>
      <c r="CT55">
        <v>4.99951</v>
      </c>
      <c r="CU55">
        <v>88.9826</v>
      </c>
      <c r="CV55">
        <v>4814.06</v>
      </c>
      <c r="CW55">
        <v>37.937</v>
      </c>
      <c r="CX55">
        <v>41.562</v>
      </c>
      <c r="CY55">
        <v>40.312</v>
      </c>
      <c r="CZ55">
        <v>41.187</v>
      </c>
      <c r="DA55">
        <v>40.187</v>
      </c>
      <c r="DB55">
        <v>555.13</v>
      </c>
      <c r="DC55">
        <v>39.86</v>
      </c>
      <c r="DD55">
        <v>0</v>
      </c>
      <c r="DE55">
        <v>1621533172.5</v>
      </c>
      <c r="DF55">
        <v>0</v>
      </c>
      <c r="DG55">
        <v>3.40552307692308</v>
      </c>
      <c r="DH55">
        <v>0.477921362901571</v>
      </c>
      <c r="DI55">
        <v>-6.9872786210668</v>
      </c>
      <c r="DJ55">
        <v>89.5838961538462</v>
      </c>
      <c r="DK55">
        <v>15</v>
      </c>
      <c r="DL55">
        <v>1621532642.5</v>
      </c>
      <c r="DM55" t="s">
        <v>296</v>
      </c>
      <c r="DN55">
        <v>1621532642.5</v>
      </c>
      <c r="DO55">
        <v>1621532639</v>
      </c>
      <c r="DP55">
        <v>3</v>
      </c>
      <c r="DQ55">
        <v>-0.072</v>
      </c>
      <c r="DR55">
        <v>-0.003</v>
      </c>
      <c r="DS55">
        <v>8.557</v>
      </c>
      <c r="DT55">
        <v>0.153</v>
      </c>
      <c r="DU55">
        <v>420</v>
      </c>
      <c r="DV55">
        <v>13</v>
      </c>
      <c r="DW55">
        <v>1.61</v>
      </c>
      <c r="DX55">
        <v>0.39</v>
      </c>
      <c r="DY55">
        <v>-9.273375</v>
      </c>
      <c r="DZ55">
        <v>-1.03139617260787</v>
      </c>
      <c r="EA55">
        <v>0.1311453754808</v>
      </c>
      <c r="EB55">
        <v>0</v>
      </c>
      <c r="EC55">
        <v>3.43454242424242</v>
      </c>
      <c r="ED55">
        <v>-0.00990712414433292</v>
      </c>
      <c r="EE55">
        <v>0.195967910221412</v>
      </c>
      <c r="EF55">
        <v>1</v>
      </c>
      <c r="EG55">
        <v>-0.00461101725</v>
      </c>
      <c r="EH55">
        <v>-0.0371323234896811</v>
      </c>
      <c r="EI55">
        <v>0.0154012488586877</v>
      </c>
      <c r="EJ55">
        <v>1</v>
      </c>
      <c r="EK55">
        <v>2</v>
      </c>
      <c r="EL55">
        <v>3</v>
      </c>
      <c r="EM55" t="s">
        <v>297</v>
      </c>
      <c r="EN55">
        <v>100</v>
      </c>
      <c r="EO55">
        <v>100</v>
      </c>
      <c r="EP55">
        <v>6.199</v>
      </c>
      <c r="EQ55">
        <v>0.1524</v>
      </c>
      <c r="ER55">
        <v>5.25094258564196</v>
      </c>
      <c r="ES55">
        <v>0.0095515401478521</v>
      </c>
      <c r="ET55">
        <v>-4.08282145803731e-06</v>
      </c>
      <c r="EU55">
        <v>9.61633180237613e-10</v>
      </c>
      <c r="EV55">
        <v>-0.0159267325573649</v>
      </c>
      <c r="EW55">
        <v>0.00964955815971448</v>
      </c>
      <c r="EX55">
        <v>0.000351754833574242</v>
      </c>
      <c r="EY55">
        <v>-6.74969522547015e-06</v>
      </c>
      <c r="EZ55">
        <v>-1</v>
      </c>
      <c r="FA55">
        <v>-1</v>
      </c>
      <c r="FB55">
        <v>-1</v>
      </c>
      <c r="FC55">
        <v>-1</v>
      </c>
      <c r="FD55">
        <v>8.8</v>
      </c>
      <c r="FE55">
        <v>8.8</v>
      </c>
      <c r="FF55">
        <v>2</v>
      </c>
      <c r="FG55">
        <v>794.571</v>
      </c>
      <c r="FH55">
        <v>737.819</v>
      </c>
      <c r="FI55">
        <v>20</v>
      </c>
      <c r="FJ55">
        <v>27.0184</v>
      </c>
      <c r="FK55">
        <v>29.9999</v>
      </c>
      <c r="FL55">
        <v>27.1236</v>
      </c>
      <c r="FM55">
        <v>27.0995</v>
      </c>
      <c r="FN55">
        <v>10.1246</v>
      </c>
      <c r="FO55">
        <v>26.903</v>
      </c>
      <c r="FP55">
        <v>13.1718</v>
      </c>
      <c r="FQ55">
        <v>20</v>
      </c>
      <c r="FR55">
        <v>131.21</v>
      </c>
      <c r="FS55">
        <v>13.1149</v>
      </c>
      <c r="FT55">
        <v>99.9868</v>
      </c>
      <c r="FU55">
        <v>100.35</v>
      </c>
    </row>
    <row r="56" spans="1:177">
      <c r="A56">
        <v>40</v>
      </c>
      <c r="B56">
        <v>1621533170.5</v>
      </c>
      <c r="C56">
        <v>78</v>
      </c>
      <c r="D56" t="s">
        <v>376</v>
      </c>
      <c r="E56" t="s">
        <v>377</v>
      </c>
      <c r="G56">
        <v>1621533170.5</v>
      </c>
      <c r="H56">
        <f>CD56*AF56*(BZ56-CA56)/(100*BS56*(1000-AF56*BZ56))</f>
        <v>0</v>
      </c>
      <c r="I56">
        <f>CD56*AF56*(BY56-BX56*(1000-AF56*CA56)/(1000-AF56*BZ56))/(100*BS56)</f>
        <v>0</v>
      </c>
      <c r="J56">
        <f>BX56 - IF(AF56&gt;1, I56*BS56*100.0/(AH56*CL56), 0)</f>
        <v>0</v>
      </c>
      <c r="K56">
        <f>((Q56-H56/2)*J56-I56)/(Q56+H56/2)</f>
        <v>0</v>
      </c>
      <c r="L56">
        <f>K56*(CE56+CF56)/1000.0</f>
        <v>0</v>
      </c>
      <c r="M56">
        <f>(BX56 - IF(AF56&gt;1, I56*BS56*100.0/(AH56*CL56), 0))*(CE56+CF56)/1000.0</f>
        <v>0</v>
      </c>
      <c r="N56">
        <f>2.0/((1/P56-1/O56)+SIGN(P56)*SQRT((1/P56-1/O56)*(1/P56-1/O56) + 4*BT56/((BT56+1)*(BT56+1))*(2*1/P56*1/O56-1/O56*1/O56)))</f>
        <v>0</v>
      </c>
      <c r="O56">
        <f>IF(LEFT(BU56,1)&lt;&gt;"0",IF(LEFT(BU56,1)="1",3.0,BV56),$D$5+$E$5*(CL56*CE56/($K$5*1000))+$F$5*(CL56*CE56/($K$5*1000))*MAX(MIN(BS56,$J$5),$I$5)*MAX(MIN(BS56,$J$5),$I$5)+$G$5*MAX(MIN(BS56,$J$5),$I$5)*(CL56*CE56/($K$5*1000))+$H$5*(CL56*CE56/($K$5*1000))*(CL56*CE56/($K$5*1000)))</f>
        <v>0</v>
      </c>
      <c r="P56">
        <f>H56*(1000-(1000*0.61365*exp(17.502*T56/(240.97+T56))/(CE56+CF56)+BZ56)/2)/(1000*0.61365*exp(17.502*T56/(240.97+T56))/(CE56+CF56)-BZ56)</f>
        <v>0</v>
      </c>
      <c r="Q56">
        <f>1/((BT56+1)/(N56/1.6)+1/(O56/1.37)) + BT56/((BT56+1)/(N56/1.6) + BT56/(O56/1.37))</f>
        <v>0</v>
      </c>
      <c r="R56">
        <f>(BP56*BR56)</f>
        <v>0</v>
      </c>
      <c r="S56">
        <f>(CG56+(R56+2*0.95*5.67E-8*(((CG56+$B$7)+273)^4-(CG56+273)^4)-44100*H56)/(1.84*29.3*O56+8*0.95*5.67E-8*(CG56+273)^3))</f>
        <v>0</v>
      </c>
      <c r="T56">
        <f>($C$7*CH56+$D$7*CI56+$E$7*S56)</f>
        <v>0</v>
      </c>
      <c r="U56">
        <f>0.61365*exp(17.502*T56/(240.97+T56))</f>
        <v>0</v>
      </c>
      <c r="V56">
        <f>(W56/X56*100)</f>
        <v>0</v>
      </c>
      <c r="W56">
        <f>BZ56*(CE56+CF56)/1000</f>
        <v>0</v>
      </c>
      <c r="X56">
        <f>0.61365*exp(17.502*CG56/(240.97+CG56))</f>
        <v>0</v>
      </c>
      <c r="Y56">
        <f>(U56-BZ56*(CE56+CF56)/1000)</f>
        <v>0</v>
      </c>
      <c r="Z56">
        <f>(-H56*44100)</f>
        <v>0</v>
      </c>
      <c r="AA56">
        <f>2*29.3*O56*0.92*(CG56-T56)</f>
        <v>0</v>
      </c>
      <c r="AB56">
        <f>2*0.95*5.67E-8*(((CG56+$B$7)+273)^4-(T56+273)^4)</f>
        <v>0</v>
      </c>
      <c r="AC56">
        <f>R56+AB56+Z56+AA56</f>
        <v>0</v>
      </c>
      <c r="AD56">
        <v>0</v>
      </c>
      <c r="AE56">
        <v>0</v>
      </c>
      <c r="AF56">
        <f>IF(AD56*$H$13&gt;=AH56,1.0,(AH56/(AH56-AD56*$H$13)))</f>
        <v>0</v>
      </c>
      <c r="AG56">
        <f>(AF56-1)*100</f>
        <v>0</v>
      </c>
      <c r="AH56">
        <f>MAX(0,($B$13+$C$13*CL56)/(1+$D$13*CL56)*CE56/(CG56+273)*$E$13)</f>
        <v>0</v>
      </c>
      <c r="AI56" t="s">
        <v>294</v>
      </c>
      <c r="AJ56">
        <v>0</v>
      </c>
      <c r="AK56">
        <v>0</v>
      </c>
      <c r="AL56">
        <f>AK56-AJ56</f>
        <v>0</v>
      </c>
      <c r="AM56">
        <f>AL56/AK56</f>
        <v>0</v>
      </c>
      <c r="AN56">
        <v>0</v>
      </c>
      <c r="AO56" t="s">
        <v>294</v>
      </c>
      <c r="AP56">
        <v>0</v>
      </c>
      <c r="AQ56">
        <v>0</v>
      </c>
      <c r="AR56">
        <f>1-AP56/AQ56</f>
        <v>0</v>
      </c>
      <c r="AS56">
        <v>0.5</v>
      </c>
      <c r="AT56">
        <f>BP56</f>
        <v>0</v>
      </c>
      <c r="AU56">
        <f>I56</f>
        <v>0</v>
      </c>
      <c r="AV56">
        <f>AR56*AS56*AT56</f>
        <v>0</v>
      </c>
      <c r="AW56">
        <f>BB56/AQ56</f>
        <v>0</v>
      </c>
      <c r="AX56">
        <f>(AU56-AN56)/AT56</f>
        <v>0</v>
      </c>
      <c r="AY56">
        <f>(AK56-AQ56)/AQ56</f>
        <v>0</v>
      </c>
      <c r="AZ56" t="s">
        <v>294</v>
      </c>
      <c r="BA56">
        <v>0</v>
      </c>
      <c r="BB56">
        <f>AQ56-BA56</f>
        <v>0</v>
      </c>
      <c r="BC56">
        <f>(AQ56-AP56)/(AQ56-BA56)</f>
        <v>0</v>
      </c>
      <c r="BD56">
        <f>(AK56-AQ56)/(AK56-BA56)</f>
        <v>0</v>
      </c>
      <c r="BE56">
        <f>(AQ56-AP56)/(AQ56-AJ56)</f>
        <v>0</v>
      </c>
      <c r="BF56">
        <f>(AK56-AQ56)/(AK56-AJ56)</f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f>$B$11*CM56+$C$11*CN56+$F$11*CO56*(1-CR56)</f>
        <v>0</v>
      </c>
      <c r="BP56">
        <f>BO56*BQ56</f>
        <v>0</v>
      </c>
      <c r="BQ56">
        <f>($B$11*$D$9+$C$11*$D$9+$F$11*((DB56+CT56)/MAX(DB56+CT56+DC56, 0.1)*$I$9+DC56/MAX(DB56+CT56+DC56, 0.1)*$J$9))/($B$11+$C$11+$F$11)</f>
        <v>0</v>
      </c>
      <c r="BR56">
        <f>($B$11*$K$9+$C$11*$K$9+$F$11*((DB56+CT56)/MAX(DB56+CT56+DC56, 0.1)*$P$9+DC56/MAX(DB56+CT56+DC56, 0.1)*$Q$9))/($B$11+$C$11+$F$11)</f>
        <v>0</v>
      </c>
      <c r="BS56">
        <v>6</v>
      </c>
      <c r="BT56">
        <v>0.5</v>
      </c>
      <c r="BU56" t="s">
        <v>295</v>
      </c>
      <c r="BV56">
        <v>2</v>
      </c>
      <c r="BW56">
        <v>1621533170.5</v>
      </c>
      <c r="BX56">
        <v>113.412</v>
      </c>
      <c r="BY56">
        <v>122.705</v>
      </c>
      <c r="BZ56">
        <v>13.0459</v>
      </c>
      <c r="CA56">
        <v>13.039</v>
      </c>
      <c r="CB56">
        <v>107.183</v>
      </c>
      <c r="CC56">
        <v>12.8934</v>
      </c>
      <c r="CD56">
        <v>700.239</v>
      </c>
      <c r="CE56">
        <v>100.938</v>
      </c>
      <c r="CF56">
        <v>0.10015</v>
      </c>
      <c r="CG56">
        <v>23.019</v>
      </c>
      <c r="CH56">
        <v>22.9787</v>
      </c>
      <c r="CI56">
        <v>999.9</v>
      </c>
      <c r="CJ56">
        <v>0</v>
      </c>
      <c r="CK56">
        <v>0</v>
      </c>
      <c r="CL56">
        <v>10010</v>
      </c>
      <c r="CM56">
        <v>0</v>
      </c>
      <c r="CN56">
        <v>3.39241</v>
      </c>
      <c r="CO56">
        <v>600.003</v>
      </c>
      <c r="CP56">
        <v>0.933003</v>
      </c>
      <c r="CQ56">
        <v>0.0669971</v>
      </c>
      <c r="CR56">
        <v>0</v>
      </c>
      <c r="CS56">
        <v>3.306</v>
      </c>
      <c r="CT56">
        <v>4.99951</v>
      </c>
      <c r="CU56">
        <v>89.439</v>
      </c>
      <c r="CV56">
        <v>4814.13</v>
      </c>
      <c r="CW56">
        <v>37.937</v>
      </c>
      <c r="CX56">
        <v>41.562</v>
      </c>
      <c r="CY56">
        <v>40.312</v>
      </c>
      <c r="CZ56">
        <v>41.187</v>
      </c>
      <c r="DA56">
        <v>40.187</v>
      </c>
      <c r="DB56">
        <v>555.14</v>
      </c>
      <c r="DC56">
        <v>39.86</v>
      </c>
      <c r="DD56">
        <v>0</v>
      </c>
      <c r="DE56">
        <v>1621533174.3</v>
      </c>
      <c r="DF56">
        <v>0</v>
      </c>
      <c r="DG56">
        <v>3.42408</v>
      </c>
      <c r="DH56">
        <v>-0.113861541001805</v>
      </c>
      <c r="DI56">
        <v>-5.12969231777946</v>
      </c>
      <c r="DJ56">
        <v>89.416484</v>
      </c>
      <c r="DK56">
        <v>15</v>
      </c>
      <c r="DL56">
        <v>1621532642.5</v>
      </c>
      <c r="DM56" t="s">
        <v>296</v>
      </c>
      <c r="DN56">
        <v>1621532642.5</v>
      </c>
      <c r="DO56">
        <v>1621532639</v>
      </c>
      <c r="DP56">
        <v>3</v>
      </c>
      <c r="DQ56">
        <v>-0.072</v>
      </c>
      <c r="DR56">
        <v>-0.003</v>
      </c>
      <c r="DS56">
        <v>8.557</v>
      </c>
      <c r="DT56">
        <v>0.153</v>
      </c>
      <c r="DU56">
        <v>420</v>
      </c>
      <c r="DV56">
        <v>13</v>
      </c>
      <c r="DW56">
        <v>1.61</v>
      </c>
      <c r="DX56">
        <v>0.39</v>
      </c>
      <c r="DY56">
        <v>-9.30827475</v>
      </c>
      <c r="DZ56">
        <v>-0.75550637898685</v>
      </c>
      <c r="EA56">
        <v>0.116898090424684</v>
      </c>
      <c r="EB56">
        <v>0</v>
      </c>
      <c r="EC56">
        <v>3.41699696969697</v>
      </c>
      <c r="ED56">
        <v>0.0687002441145953</v>
      </c>
      <c r="EE56">
        <v>0.203551017333454</v>
      </c>
      <c r="EF56">
        <v>1</v>
      </c>
      <c r="EG56">
        <v>-0.00373172865</v>
      </c>
      <c r="EH56">
        <v>-0.0460243757673546</v>
      </c>
      <c r="EI56">
        <v>0.0152362110448164</v>
      </c>
      <c r="EJ56">
        <v>1</v>
      </c>
      <c r="EK56">
        <v>2</v>
      </c>
      <c r="EL56">
        <v>3</v>
      </c>
      <c r="EM56" t="s">
        <v>297</v>
      </c>
      <c r="EN56">
        <v>100</v>
      </c>
      <c r="EO56">
        <v>100</v>
      </c>
      <c r="EP56">
        <v>6.229</v>
      </c>
      <c r="EQ56">
        <v>0.1525</v>
      </c>
      <c r="ER56">
        <v>5.25094258564196</v>
      </c>
      <c r="ES56">
        <v>0.0095515401478521</v>
      </c>
      <c r="ET56">
        <v>-4.08282145803731e-06</v>
      </c>
      <c r="EU56">
        <v>9.61633180237613e-10</v>
      </c>
      <c r="EV56">
        <v>-0.0159267325573649</v>
      </c>
      <c r="EW56">
        <v>0.00964955815971448</v>
      </c>
      <c r="EX56">
        <v>0.000351754833574242</v>
      </c>
      <c r="EY56">
        <v>-6.74969522547015e-06</v>
      </c>
      <c r="EZ56">
        <v>-1</v>
      </c>
      <c r="FA56">
        <v>-1</v>
      </c>
      <c r="FB56">
        <v>-1</v>
      </c>
      <c r="FC56">
        <v>-1</v>
      </c>
      <c r="FD56">
        <v>8.8</v>
      </c>
      <c r="FE56">
        <v>8.9</v>
      </c>
      <c r="FF56">
        <v>2</v>
      </c>
      <c r="FG56">
        <v>794.214</v>
      </c>
      <c r="FH56">
        <v>738.576</v>
      </c>
      <c r="FI56">
        <v>19.9999</v>
      </c>
      <c r="FJ56">
        <v>27.0184</v>
      </c>
      <c r="FK56">
        <v>29.9999</v>
      </c>
      <c r="FL56">
        <v>27.1236</v>
      </c>
      <c r="FM56">
        <v>27.0995</v>
      </c>
      <c r="FN56">
        <v>10.3258</v>
      </c>
      <c r="FO56">
        <v>26.903</v>
      </c>
      <c r="FP56">
        <v>13.1718</v>
      </c>
      <c r="FQ56">
        <v>20</v>
      </c>
      <c r="FR56">
        <v>134.57</v>
      </c>
      <c r="FS56">
        <v>13.1149</v>
      </c>
      <c r="FT56">
        <v>99.9898</v>
      </c>
      <c r="FU56">
        <v>100.353</v>
      </c>
    </row>
    <row r="57" spans="1:177">
      <c r="A57">
        <v>41</v>
      </c>
      <c r="B57">
        <v>1621533172.5</v>
      </c>
      <c r="C57">
        <v>80</v>
      </c>
      <c r="D57" t="s">
        <v>378</v>
      </c>
      <c r="E57" t="s">
        <v>379</v>
      </c>
      <c r="G57">
        <v>1621533172.5</v>
      </c>
      <c r="H57">
        <f>CD57*AF57*(BZ57-CA57)/(100*BS57*(1000-AF57*BZ57))</f>
        <v>0</v>
      </c>
      <c r="I57">
        <f>CD57*AF57*(BY57-BX57*(1000-AF57*CA57)/(1000-AF57*BZ57))/(100*BS57)</f>
        <v>0</v>
      </c>
      <c r="J57">
        <f>BX57 - IF(AF57&gt;1, I57*BS57*100.0/(AH57*CL57), 0)</f>
        <v>0</v>
      </c>
      <c r="K57">
        <f>((Q57-H57/2)*J57-I57)/(Q57+H57/2)</f>
        <v>0</v>
      </c>
      <c r="L57">
        <f>K57*(CE57+CF57)/1000.0</f>
        <v>0</v>
      </c>
      <c r="M57">
        <f>(BX57 - IF(AF57&gt;1, I57*BS57*100.0/(AH57*CL57), 0))*(CE57+CF57)/1000.0</f>
        <v>0</v>
      </c>
      <c r="N57">
        <f>2.0/((1/P57-1/O57)+SIGN(P57)*SQRT((1/P57-1/O57)*(1/P57-1/O57) + 4*BT57/((BT57+1)*(BT57+1))*(2*1/P57*1/O57-1/O57*1/O57)))</f>
        <v>0</v>
      </c>
      <c r="O57">
        <f>IF(LEFT(BU57,1)&lt;&gt;"0",IF(LEFT(BU57,1)="1",3.0,BV57),$D$5+$E$5*(CL57*CE57/($K$5*1000))+$F$5*(CL57*CE57/($K$5*1000))*MAX(MIN(BS57,$J$5),$I$5)*MAX(MIN(BS57,$J$5),$I$5)+$G$5*MAX(MIN(BS57,$J$5),$I$5)*(CL57*CE57/($K$5*1000))+$H$5*(CL57*CE57/($K$5*1000))*(CL57*CE57/($K$5*1000)))</f>
        <v>0</v>
      </c>
      <c r="P57">
        <f>H57*(1000-(1000*0.61365*exp(17.502*T57/(240.97+T57))/(CE57+CF57)+BZ57)/2)/(1000*0.61365*exp(17.502*T57/(240.97+T57))/(CE57+CF57)-BZ57)</f>
        <v>0</v>
      </c>
      <c r="Q57">
        <f>1/((BT57+1)/(N57/1.6)+1/(O57/1.37)) + BT57/((BT57+1)/(N57/1.6) + BT57/(O57/1.37))</f>
        <v>0</v>
      </c>
      <c r="R57">
        <f>(BP57*BR57)</f>
        <v>0</v>
      </c>
      <c r="S57">
        <f>(CG57+(R57+2*0.95*5.67E-8*(((CG57+$B$7)+273)^4-(CG57+273)^4)-44100*H57)/(1.84*29.3*O57+8*0.95*5.67E-8*(CG57+273)^3))</f>
        <v>0</v>
      </c>
      <c r="T57">
        <f>($C$7*CH57+$D$7*CI57+$E$7*S57)</f>
        <v>0</v>
      </c>
      <c r="U57">
        <f>0.61365*exp(17.502*T57/(240.97+T57))</f>
        <v>0</v>
      </c>
      <c r="V57">
        <f>(W57/X57*100)</f>
        <v>0</v>
      </c>
      <c r="W57">
        <f>BZ57*(CE57+CF57)/1000</f>
        <v>0</v>
      </c>
      <c r="X57">
        <f>0.61365*exp(17.502*CG57/(240.97+CG57))</f>
        <v>0</v>
      </c>
      <c r="Y57">
        <f>(U57-BZ57*(CE57+CF57)/1000)</f>
        <v>0</v>
      </c>
      <c r="Z57">
        <f>(-H57*44100)</f>
        <v>0</v>
      </c>
      <c r="AA57">
        <f>2*29.3*O57*0.92*(CG57-T57)</f>
        <v>0</v>
      </c>
      <c r="AB57">
        <f>2*0.95*5.67E-8*(((CG57+$B$7)+273)^4-(T57+273)^4)</f>
        <v>0</v>
      </c>
      <c r="AC57">
        <f>R57+AB57+Z57+AA57</f>
        <v>0</v>
      </c>
      <c r="AD57">
        <v>0</v>
      </c>
      <c r="AE57">
        <v>0</v>
      </c>
      <c r="AF57">
        <f>IF(AD57*$H$13&gt;=AH57,1.0,(AH57/(AH57-AD57*$H$13)))</f>
        <v>0</v>
      </c>
      <c r="AG57">
        <f>(AF57-1)*100</f>
        <v>0</v>
      </c>
      <c r="AH57">
        <f>MAX(0,($B$13+$C$13*CL57)/(1+$D$13*CL57)*CE57/(CG57+273)*$E$13)</f>
        <v>0</v>
      </c>
      <c r="AI57" t="s">
        <v>294</v>
      </c>
      <c r="AJ57">
        <v>0</v>
      </c>
      <c r="AK57">
        <v>0</v>
      </c>
      <c r="AL57">
        <f>AK57-AJ57</f>
        <v>0</v>
      </c>
      <c r="AM57">
        <f>AL57/AK57</f>
        <v>0</v>
      </c>
      <c r="AN57">
        <v>0</v>
      </c>
      <c r="AO57" t="s">
        <v>294</v>
      </c>
      <c r="AP57">
        <v>0</v>
      </c>
      <c r="AQ57">
        <v>0</v>
      </c>
      <c r="AR57">
        <f>1-AP57/AQ57</f>
        <v>0</v>
      </c>
      <c r="AS57">
        <v>0.5</v>
      </c>
      <c r="AT57">
        <f>BP57</f>
        <v>0</v>
      </c>
      <c r="AU57">
        <f>I57</f>
        <v>0</v>
      </c>
      <c r="AV57">
        <f>AR57*AS57*AT57</f>
        <v>0</v>
      </c>
      <c r="AW57">
        <f>BB57/AQ57</f>
        <v>0</v>
      </c>
      <c r="AX57">
        <f>(AU57-AN57)/AT57</f>
        <v>0</v>
      </c>
      <c r="AY57">
        <f>(AK57-AQ57)/AQ57</f>
        <v>0</v>
      </c>
      <c r="AZ57" t="s">
        <v>294</v>
      </c>
      <c r="BA57">
        <v>0</v>
      </c>
      <c r="BB57">
        <f>AQ57-BA57</f>
        <v>0</v>
      </c>
      <c r="BC57">
        <f>(AQ57-AP57)/(AQ57-BA57)</f>
        <v>0</v>
      </c>
      <c r="BD57">
        <f>(AK57-AQ57)/(AK57-BA57)</f>
        <v>0</v>
      </c>
      <c r="BE57">
        <f>(AQ57-AP57)/(AQ57-AJ57)</f>
        <v>0</v>
      </c>
      <c r="BF57">
        <f>(AK57-AQ57)/(AK57-AJ57)</f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f>$B$11*CM57+$C$11*CN57+$F$11*CO57*(1-CR57)</f>
        <v>0</v>
      </c>
      <c r="BP57">
        <f>BO57*BQ57</f>
        <v>0</v>
      </c>
      <c r="BQ57">
        <f>($B$11*$D$9+$C$11*$D$9+$F$11*((DB57+CT57)/MAX(DB57+CT57+DC57, 0.1)*$I$9+DC57/MAX(DB57+CT57+DC57, 0.1)*$J$9))/($B$11+$C$11+$F$11)</f>
        <v>0</v>
      </c>
      <c r="BR57">
        <f>($B$11*$K$9+$C$11*$K$9+$F$11*((DB57+CT57)/MAX(DB57+CT57+DC57, 0.1)*$P$9+DC57/MAX(DB57+CT57+DC57, 0.1)*$Q$9))/($B$11+$C$11+$F$11)</f>
        <v>0</v>
      </c>
      <c r="BS57">
        <v>6</v>
      </c>
      <c r="BT57">
        <v>0.5</v>
      </c>
      <c r="BU57" t="s">
        <v>295</v>
      </c>
      <c r="BV57">
        <v>2</v>
      </c>
      <c r="BW57">
        <v>1621533172.5</v>
      </c>
      <c r="BX57">
        <v>116.675</v>
      </c>
      <c r="BY57">
        <v>126.035</v>
      </c>
      <c r="BZ57">
        <v>13.0396</v>
      </c>
      <c r="CA57">
        <v>13.0414</v>
      </c>
      <c r="CB57">
        <v>110.418</v>
      </c>
      <c r="CC57">
        <v>12.8872</v>
      </c>
      <c r="CD57">
        <v>700.226</v>
      </c>
      <c r="CE57">
        <v>100.937</v>
      </c>
      <c r="CF57">
        <v>0.0997701</v>
      </c>
      <c r="CG57">
        <v>23.0205</v>
      </c>
      <c r="CH57">
        <v>22.9811</v>
      </c>
      <c r="CI57">
        <v>999.9</v>
      </c>
      <c r="CJ57">
        <v>0</v>
      </c>
      <c r="CK57">
        <v>0</v>
      </c>
      <c r="CL57">
        <v>10050</v>
      </c>
      <c r="CM57">
        <v>0</v>
      </c>
      <c r="CN57">
        <v>3.39241</v>
      </c>
      <c r="CO57">
        <v>600.004</v>
      </c>
      <c r="CP57">
        <v>0.933003</v>
      </c>
      <c r="CQ57">
        <v>0.0669971</v>
      </c>
      <c r="CR57">
        <v>0</v>
      </c>
      <c r="CS57">
        <v>3.3617</v>
      </c>
      <c r="CT57">
        <v>4.99951</v>
      </c>
      <c r="CU57">
        <v>89.0134</v>
      </c>
      <c r="CV57">
        <v>4814.13</v>
      </c>
      <c r="CW57">
        <v>37.937</v>
      </c>
      <c r="CX57">
        <v>41.562</v>
      </c>
      <c r="CY57">
        <v>40.312</v>
      </c>
      <c r="CZ57">
        <v>41.187</v>
      </c>
      <c r="DA57">
        <v>40.187</v>
      </c>
      <c r="DB57">
        <v>555.14</v>
      </c>
      <c r="DC57">
        <v>39.86</v>
      </c>
      <c r="DD57">
        <v>0</v>
      </c>
      <c r="DE57">
        <v>1621533176.1</v>
      </c>
      <c r="DF57">
        <v>0</v>
      </c>
      <c r="DG57">
        <v>3.41610384615385</v>
      </c>
      <c r="DH57">
        <v>-0.348283762044413</v>
      </c>
      <c r="DI57">
        <v>-2.90270769906834</v>
      </c>
      <c r="DJ57">
        <v>89.3056461538462</v>
      </c>
      <c r="DK57">
        <v>15</v>
      </c>
      <c r="DL57">
        <v>1621532642.5</v>
      </c>
      <c r="DM57" t="s">
        <v>296</v>
      </c>
      <c r="DN57">
        <v>1621532642.5</v>
      </c>
      <c r="DO57">
        <v>1621532639</v>
      </c>
      <c r="DP57">
        <v>3</v>
      </c>
      <c r="DQ57">
        <v>-0.072</v>
      </c>
      <c r="DR57">
        <v>-0.003</v>
      </c>
      <c r="DS57">
        <v>8.557</v>
      </c>
      <c r="DT57">
        <v>0.153</v>
      </c>
      <c r="DU57">
        <v>420</v>
      </c>
      <c r="DV57">
        <v>13</v>
      </c>
      <c r="DW57">
        <v>1.61</v>
      </c>
      <c r="DX57">
        <v>0.39</v>
      </c>
      <c r="DY57">
        <v>-9.33055825</v>
      </c>
      <c r="DZ57">
        <v>-0.335717560975593</v>
      </c>
      <c r="EA57">
        <v>0.0896762844314901</v>
      </c>
      <c r="EB57">
        <v>1</v>
      </c>
      <c r="EC57">
        <v>3.42176571428571</v>
      </c>
      <c r="ED57">
        <v>-0.26095890410959</v>
      </c>
      <c r="EE57">
        <v>0.173821438662714</v>
      </c>
      <c r="EF57">
        <v>1</v>
      </c>
      <c r="EG57">
        <v>-0.00300426565</v>
      </c>
      <c r="EH57">
        <v>-0.0364331590919325</v>
      </c>
      <c r="EI57">
        <v>0.0153132770437657</v>
      </c>
      <c r="EJ57">
        <v>1</v>
      </c>
      <c r="EK57">
        <v>3</v>
      </c>
      <c r="EL57">
        <v>3</v>
      </c>
      <c r="EM57" t="s">
        <v>302</v>
      </c>
      <c r="EN57">
        <v>100</v>
      </c>
      <c r="EO57">
        <v>100</v>
      </c>
      <c r="EP57">
        <v>6.257</v>
      </c>
      <c r="EQ57">
        <v>0.1524</v>
      </c>
      <c r="ER57">
        <v>5.25094258564196</v>
      </c>
      <c r="ES57">
        <v>0.0095515401478521</v>
      </c>
      <c r="ET57">
        <v>-4.08282145803731e-06</v>
      </c>
      <c r="EU57">
        <v>9.61633180237613e-10</v>
      </c>
      <c r="EV57">
        <v>-0.0159267325573649</v>
      </c>
      <c r="EW57">
        <v>0.00964955815971448</v>
      </c>
      <c r="EX57">
        <v>0.000351754833574242</v>
      </c>
      <c r="EY57">
        <v>-6.74969522547015e-06</v>
      </c>
      <c r="EZ57">
        <v>-1</v>
      </c>
      <c r="FA57">
        <v>-1</v>
      </c>
      <c r="FB57">
        <v>-1</v>
      </c>
      <c r="FC57">
        <v>-1</v>
      </c>
      <c r="FD57">
        <v>8.8</v>
      </c>
      <c r="FE57">
        <v>8.9</v>
      </c>
      <c r="FF57">
        <v>2</v>
      </c>
      <c r="FG57">
        <v>794.38</v>
      </c>
      <c r="FH57">
        <v>738.387</v>
      </c>
      <c r="FI57">
        <v>19.9999</v>
      </c>
      <c r="FJ57">
        <v>27.017</v>
      </c>
      <c r="FK57">
        <v>30.0001</v>
      </c>
      <c r="FL57">
        <v>27.1223</v>
      </c>
      <c r="FM57">
        <v>27.099</v>
      </c>
      <c r="FN57">
        <v>10.5283</v>
      </c>
      <c r="FO57">
        <v>26.6326</v>
      </c>
      <c r="FP57">
        <v>12.8015</v>
      </c>
      <c r="FQ57">
        <v>20</v>
      </c>
      <c r="FR57">
        <v>137.94</v>
      </c>
      <c r="FS57">
        <v>13.1149</v>
      </c>
      <c r="FT57">
        <v>99.9916</v>
      </c>
      <c r="FU57">
        <v>100.353</v>
      </c>
    </row>
    <row r="58" spans="1:177">
      <c r="A58">
        <v>42</v>
      </c>
      <c r="B58">
        <v>1621533174.5</v>
      </c>
      <c r="C58">
        <v>82</v>
      </c>
      <c r="D58" t="s">
        <v>380</v>
      </c>
      <c r="E58" t="s">
        <v>381</v>
      </c>
      <c r="G58">
        <v>1621533174.5</v>
      </c>
      <c r="H58">
        <f>CD58*AF58*(BZ58-CA58)/(100*BS58*(1000-AF58*BZ58))</f>
        <v>0</v>
      </c>
      <c r="I58">
        <f>CD58*AF58*(BY58-BX58*(1000-AF58*CA58)/(1000-AF58*BZ58))/(100*BS58)</f>
        <v>0</v>
      </c>
      <c r="J58">
        <f>BX58 - IF(AF58&gt;1, I58*BS58*100.0/(AH58*CL58), 0)</f>
        <v>0</v>
      </c>
      <c r="K58">
        <f>((Q58-H58/2)*J58-I58)/(Q58+H58/2)</f>
        <v>0</v>
      </c>
      <c r="L58">
        <f>K58*(CE58+CF58)/1000.0</f>
        <v>0</v>
      </c>
      <c r="M58">
        <f>(BX58 - IF(AF58&gt;1, I58*BS58*100.0/(AH58*CL58), 0))*(CE58+CF58)/1000.0</f>
        <v>0</v>
      </c>
      <c r="N58">
        <f>2.0/((1/P58-1/O58)+SIGN(P58)*SQRT((1/P58-1/O58)*(1/P58-1/O58) + 4*BT58/((BT58+1)*(BT58+1))*(2*1/P58*1/O58-1/O58*1/O58)))</f>
        <v>0</v>
      </c>
      <c r="O58">
        <f>IF(LEFT(BU58,1)&lt;&gt;"0",IF(LEFT(BU58,1)="1",3.0,BV58),$D$5+$E$5*(CL58*CE58/($K$5*1000))+$F$5*(CL58*CE58/($K$5*1000))*MAX(MIN(BS58,$J$5),$I$5)*MAX(MIN(BS58,$J$5),$I$5)+$G$5*MAX(MIN(BS58,$J$5),$I$5)*(CL58*CE58/($K$5*1000))+$H$5*(CL58*CE58/($K$5*1000))*(CL58*CE58/($K$5*1000)))</f>
        <v>0</v>
      </c>
      <c r="P58">
        <f>H58*(1000-(1000*0.61365*exp(17.502*T58/(240.97+T58))/(CE58+CF58)+BZ58)/2)/(1000*0.61365*exp(17.502*T58/(240.97+T58))/(CE58+CF58)-BZ58)</f>
        <v>0</v>
      </c>
      <c r="Q58">
        <f>1/((BT58+1)/(N58/1.6)+1/(O58/1.37)) + BT58/((BT58+1)/(N58/1.6) + BT58/(O58/1.37))</f>
        <v>0</v>
      </c>
      <c r="R58">
        <f>(BP58*BR58)</f>
        <v>0</v>
      </c>
      <c r="S58">
        <f>(CG58+(R58+2*0.95*5.67E-8*(((CG58+$B$7)+273)^4-(CG58+273)^4)-44100*H58)/(1.84*29.3*O58+8*0.95*5.67E-8*(CG58+273)^3))</f>
        <v>0</v>
      </c>
      <c r="T58">
        <f>($C$7*CH58+$D$7*CI58+$E$7*S58)</f>
        <v>0</v>
      </c>
      <c r="U58">
        <f>0.61365*exp(17.502*T58/(240.97+T58))</f>
        <v>0</v>
      </c>
      <c r="V58">
        <f>(W58/X58*100)</f>
        <v>0</v>
      </c>
      <c r="W58">
        <f>BZ58*(CE58+CF58)/1000</f>
        <v>0</v>
      </c>
      <c r="X58">
        <f>0.61365*exp(17.502*CG58/(240.97+CG58))</f>
        <v>0</v>
      </c>
      <c r="Y58">
        <f>(U58-BZ58*(CE58+CF58)/1000)</f>
        <v>0</v>
      </c>
      <c r="Z58">
        <f>(-H58*44100)</f>
        <v>0</v>
      </c>
      <c r="AA58">
        <f>2*29.3*O58*0.92*(CG58-T58)</f>
        <v>0</v>
      </c>
      <c r="AB58">
        <f>2*0.95*5.67E-8*(((CG58+$B$7)+273)^4-(T58+273)^4)</f>
        <v>0</v>
      </c>
      <c r="AC58">
        <f>R58+AB58+Z58+AA58</f>
        <v>0</v>
      </c>
      <c r="AD58">
        <v>0</v>
      </c>
      <c r="AE58">
        <v>0</v>
      </c>
      <c r="AF58">
        <f>IF(AD58*$H$13&gt;=AH58,1.0,(AH58/(AH58-AD58*$H$13)))</f>
        <v>0</v>
      </c>
      <c r="AG58">
        <f>(AF58-1)*100</f>
        <v>0</v>
      </c>
      <c r="AH58">
        <f>MAX(0,($B$13+$C$13*CL58)/(1+$D$13*CL58)*CE58/(CG58+273)*$E$13)</f>
        <v>0</v>
      </c>
      <c r="AI58" t="s">
        <v>294</v>
      </c>
      <c r="AJ58">
        <v>0</v>
      </c>
      <c r="AK58">
        <v>0</v>
      </c>
      <c r="AL58">
        <f>AK58-AJ58</f>
        <v>0</v>
      </c>
      <c r="AM58">
        <f>AL58/AK58</f>
        <v>0</v>
      </c>
      <c r="AN58">
        <v>0</v>
      </c>
      <c r="AO58" t="s">
        <v>294</v>
      </c>
      <c r="AP58">
        <v>0</v>
      </c>
      <c r="AQ58">
        <v>0</v>
      </c>
      <c r="AR58">
        <f>1-AP58/AQ58</f>
        <v>0</v>
      </c>
      <c r="AS58">
        <v>0.5</v>
      </c>
      <c r="AT58">
        <f>BP58</f>
        <v>0</v>
      </c>
      <c r="AU58">
        <f>I58</f>
        <v>0</v>
      </c>
      <c r="AV58">
        <f>AR58*AS58*AT58</f>
        <v>0</v>
      </c>
      <c r="AW58">
        <f>BB58/AQ58</f>
        <v>0</v>
      </c>
      <c r="AX58">
        <f>(AU58-AN58)/AT58</f>
        <v>0</v>
      </c>
      <c r="AY58">
        <f>(AK58-AQ58)/AQ58</f>
        <v>0</v>
      </c>
      <c r="AZ58" t="s">
        <v>294</v>
      </c>
      <c r="BA58">
        <v>0</v>
      </c>
      <c r="BB58">
        <f>AQ58-BA58</f>
        <v>0</v>
      </c>
      <c r="BC58">
        <f>(AQ58-AP58)/(AQ58-BA58)</f>
        <v>0</v>
      </c>
      <c r="BD58">
        <f>(AK58-AQ58)/(AK58-BA58)</f>
        <v>0</v>
      </c>
      <c r="BE58">
        <f>(AQ58-AP58)/(AQ58-AJ58)</f>
        <v>0</v>
      </c>
      <c r="BF58">
        <f>(AK58-AQ58)/(AK58-AJ58)</f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f>$B$11*CM58+$C$11*CN58+$F$11*CO58*(1-CR58)</f>
        <v>0</v>
      </c>
      <c r="BP58">
        <f>BO58*BQ58</f>
        <v>0</v>
      </c>
      <c r="BQ58">
        <f>($B$11*$D$9+$C$11*$D$9+$F$11*((DB58+CT58)/MAX(DB58+CT58+DC58, 0.1)*$I$9+DC58/MAX(DB58+CT58+DC58, 0.1)*$J$9))/($B$11+$C$11+$F$11)</f>
        <v>0</v>
      </c>
      <c r="BR58">
        <f>($B$11*$K$9+$C$11*$K$9+$F$11*((DB58+CT58)/MAX(DB58+CT58+DC58, 0.1)*$P$9+DC58/MAX(DB58+CT58+DC58, 0.1)*$Q$9))/($B$11+$C$11+$F$11)</f>
        <v>0</v>
      </c>
      <c r="BS58">
        <v>6</v>
      </c>
      <c r="BT58">
        <v>0.5</v>
      </c>
      <c r="BU58" t="s">
        <v>295</v>
      </c>
      <c r="BV58">
        <v>2</v>
      </c>
      <c r="BW58">
        <v>1621533174.5</v>
      </c>
      <c r="BX58">
        <v>120.042</v>
      </c>
      <c r="BY58">
        <v>129.365</v>
      </c>
      <c r="BZ58">
        <v>13.0437</v>
      </c>
      <c r="CA58">
        <v>13.0392</v>
      </c>
      <c r="CB58">
        <v>113.756</v>
      </c>
      <c r="CC58">
        <v>12.8913</v>
      </c>
      <c r="CD58">
        <v>699.975</v>
      </c>
      <c r="CE58">
        <v>100.935</v>
      </c>
      <c r="CF58">
        <v>0.100465</v>
      </c>
      <c r="CG58">
        <v>23.0178</v>
      </c>
      <c r="CH58">
        <v>22.9654</v>
      </c>
      <c r="CI58">
        <v>999.9</v>
      </c>
      <c r="CJ58">
        <v>0</v>
      </c>
      <c r="CK58">
        <v>0</v>
      </c>
      <c r="CL58">
        <v>10020</v>
      </c>
      <c r="CM58">
        <v>0</v>
      </c>
      <c r="CN58">
        <v>3.39241</v>
      </c>
      <c r="CO58">
        <v>600.015</v>
      </c>
      <c r="CP58">
        <v>0.933003</v>
      </c>
      <c r="CQ58">
        <v>0.0669971</v>
      </c>
      <c r="CR58">
        <v>0</v>
      </c>
      <c r="CS58">
        <v>3.2599</v>
      </c>
      <c r="CT58">
        <v>4.99951</v>
      </c>
      <c r="CU58">
        <v>89.1775</v>
      </c>
      <c r="CV58">
        <v>4814.23</v>
      </c>
      <c r="CW58">
        <v>37.937</v>
      </c>
      <c r="CX58">
        <v>41.562</v>
      </c>
      <c r="CY58">
        <v>40.312</v>
      </c>
      <c r="CZ58">
        <v>41.187</v>
      </c>
      <c r="DA58">
        <v>40.187</v>
      </c>
      <c r="DB58">
        <v>555.15</v>
      </c>
      <c r="DC58">
        <v>39.86</v>
      </c>
      <c r="DD58">
        <v>0</v>
      </c>
      <c r="DE58">
        <v>1621533178.5</v>
      </c>
      <c r="DF58">
        <v>0</v>
      </c>
      <c r="DG58">
        <v>3.42851923076923</v>
      </c>
      <c r="DH58">
        <v>-0.157070090345304</v>
      </c>
      <c r="DI58">
        <v>-1.57862222494461</v>
      </c>
      <c r="DJ58">
        <v>89.2177423076923</v>
      </c>
      <c r="DK58">
        <v>15</v>
      </c>
      <c r="DL58">
        <v>1621532642.5</v>
      </c>
      <c r="DM58" t="s">
        <v>296</v>
      </c>
      <c r="DN58">
        <v>1621532642.5</v>
      </c>
      <c r="DO58">
        <v>1621532639</v>
      </c>
      <c r="DP58">
        <v>3</v>
      </c>
      <c r="DQ58">
        <v>-0.072</v>
      </c>
      <c r="DR58">
        <v>-0.003</v>
      </c>
      <c r="DS58">
        <v>8.557</v>
      </c>
      <c r="DT58">
        <v>0.153</v>
      </c>
      <c r="DU58">
        <v>420</v>
      </c>
      <c r="DV58">
        <v>13</v>
      </c>
      <c r="DW58">
        <v>1.61</v>
      </c>
      <c r="DX58">
        <v>0.39</v>
      </c>
      <c r="DY58">
        <v>-9.34191325</v>
      </c>
      <c r="DZ58">
        <v>-0.107531594746689</v>
      </c>
      <c r="EA58">
        <v>0.080527069156511</v>
      </c>
      <c r="EB58">
        <v>1</v>
      </c>
      <c r="EC58">
        <v>3.40904848484848</v>
      </c>
      <c r="ED58">
        <v>0.314047747823886</v>
      </c>
      <c r="EE58">
        <v>0.177615168136761</v>
      </c>
      <c r="EF58">
        <v>1</v>
      </c>
      <c r="EG58">
        <v>-0.00570714515</v>
      </c>
      <c r="EH58">
        <v>0.0105038553320826</v>
      </c>
      <c r="EI58">
        <v>0.0128778627851518</v>
      </c>
      <c r="EJ58">
        <v>1</v>
      </c>
      <c r="EK58">
        <v>3</v>
      </c>
      <c r="EL58">
        <v>3</v>
      </c>
      <c r="EM58" t="s">
        <v>302</v>
      </c>
      <c r="EN58">
        <v>100</v>
      </c>
      <c r="EO58">
        <v>100</v>
      </c>
      <c r="EP58">
        <v>6.286</v>
      </c>
      <c r="EQ58">
        <v>0.1524</v>
      </c>
      <c r="ER58">
        <v>5.25094258564196</v>
      </c>
      <c r="ES58">
        <v>0.0095515401478521</v>
      </c>
      <c r="ET58">
        <v>-4.08282145803731e-06</v>
      </c>
      <c r="EU58">
        <v>9.61633180237613e-10</v>
      </c>
      <c r="EV58">
        <v>-0.0159267325573649</v>
      </c>
      <c r="EW58">
        <v>0.00964955815971448</v>
      </c>
      <c r="EX58">
        <v>0.000351754833574242</v>
      </c>
      <c r="EY58">
        <v>-6.74969522547015e-06</v>
      </c>
      <c r="EZ58">
        <v>-1</v>
      </c>
      <c r="FA58">
        <v>-1</v>
      </c>
      <c r="FB58">
        <v>-1</v>
      </c>
      <c r="FC58">
        <v>-1</v>
      </c>
      <c r="FD58">
        <v>8.9</v>
      </c>
      <c r="FE58">
        <v>8.9</v>
      </c>
      <c r="FF58">
        <v>2</v>
      </c>
      <c r="FG58">
        <v>794.362</v>
      </c>
      <c r="FH58">
        <v>738.167</v>
      </c>
      <c r="FI58">
        <v>19.9994</v>
      </c>
      <c r="FJ58">
        <v>27.0161</v>
      </c>
      <c r="FK58">
        <v>30</v>
      </c>
      <c r="FL58">
        <v>27.1214</v>
      </c>
      <c r="FM58">
        <v>27.0972</v>
      </c>
      <c r="FN58">
        <v>10.7326</v>
      </c>
      <c r="FO58">
        <v>26.6326</v>
      </c>
      <c r="FP58">
        <v>12.8015</v>
      </c>
      <c r="FQ58">
        <v>20</v>
      </c>
      <c r="FR58">
        <v>141.37</v>
      </c>
      <c r="FS58">
        <v>13.1149</v>
      </c>
      <c r="FT58">
        <v>99.9912</v>
      </c>
      <c r="FU58">
        <v>100.351</v>
      </c>
    </row>
    <row r="59" spans="1:177">
      <c r="A59">
        <v>43</v>
      </c>
      <c r="B59">
        <v>1621533176.5</v>
      </c>
      <c r="C59">
        <v>84</v>
      </c>
      <c r="D59" t="s">
        <v>382</v>
      </c>
      <c r="E59" t="s">
        <v>383</v>
      </c>
      <c r="G59">
        <v>1621533176.5</v>
      </c>
      <c r="H59">
        <f>CD59*AF59*(BZ59-CA59)/(100*BS59*(1000-AF59*BZ59))</f>
        <v>0</v>
      </c>
      <c r="I59">
        <f>CD59*AF59*(BY59-BX59*(1000-AF59*CA59)/(1000-AF59*BZ59))/(100*BS59)</f>
        <v>0</v>
      </c>
      <c r="J59">
        <f>BX59 - IF(AF59&gt;1, I59*BS59*100.0/(AH59*CL59), 0)</f>
        <v>0</v>
      </c>
      <c r="K59">
        <f>((Q59-H59/2)*J59-I59)/(Q59+H59/2)</f>
        <v>0</v>
      </c>
      <c r="L59">
        <f>K59*(CE59+CF59)/1000.0</f>
        <v>0</v>
      </c>
      <c r="M59">
        <f>(BX59 - IF(AF59&gt;1, I59*BS59*100.0/(AH59*CL59), 0))*(CE59+CF59)/1000.0</f>
        <v>0</v>
      </c>
      <c r="N59">
        <f>2.0/((1/P59-1/O59)+SIGN(P59)*SQRT((1/P59-1/O59)*(1/P59-1/O59) + 4*BT59/((BT59+1)*(BT59+1))*(2*1/P59*1/O59-1/O59*1/O59)))</f>
        <v>0</v>
      </c>
      <c r="O59">
        <f>IF(LEFT(BU59,1)&lt;&gt;"0",IF(LEFT(BU59,1)="1",3.0,BV59),$D$5+$E$5*(CL59*CE59/($K$5*1000))+$F$5*(CL59*CE59/($K$5*1000))*MAX(MIN(BS59,$J$5),$I$5)*MAX(MIN(BS59,$J$5),$I$5)+$G$5*MAX(MIN(BS59,$J$5),$I$5)*(CL59*CE59/($K$5*1000))+$H$5*(CL59*CE59/($K$5*1000))*(CL59*CE59/($K$5*1000)))</f>
        <v>0</v>
      </c>
      <c r="P59">
        <f>H59*(1000-(1000*0.61365*exp(17.502*T59/(240.97+T59))/(CE59+CF59)+BZ59)/2)/(1000*0.61365*exp(17.502*T59/(240.97+T59))/(CE59+CF59)-BZ59)</f>
        <v>0</v>
      </c>
      <c r="Q59">
        <f>1/((BT59+1)/(N59/1.6)+1/(O59/1.37)) + BT59/((BT59+1)/(N59/1.6) + BT59/(O59/1.37))</f>
        <v>0</v>
      </c>
      <c r="R59">
        <f>(BP59*BR59)</f>
        <v>0</v>
      </c>
      <c r="S59">
        <f>(CG59+(R59+2*0.95*5.67E-8*(((CG59+$B$7)+273)^4-(CG59+273)^4)-44100*H59)/(1.84*29.3*O59+8*0.95*5.67E-8*(CG59+273)^3))</f>
        <v>0</v>
      </c>
      <c r="T59">
        <f>($C$7*CH59+$D$7*CI59+$E$7*S59)</f>
        <v>0</v>
      </c>
      <c r="U59">
        <f>0.61365*exp(17.502*T59/(240.97+T59))</f>
        <v>0</v>
      </c>
      <c r="V59">
        <f>(W59/X59*100)</f>
        <v>0</v>
      </c>
      <c r="W59">
        <f>BZ59*(CE59+CF59)/1000</f>
        <v>0</v>
      </c>
      <c r="X59">
        <f>0.61365*exp(17.502*CG59/(240.97+CG59))</f>
        <v>0</v>
      </c>
      <c r="Y59">
        <f>(U59-BZ59*(CE59+CF59)/1000)</f>
        <v>0</v>
      </c>
      <c r="Z59">
        <f>(-H59*44100)</f>
        <v>0</v>
      </c>
      <c r="AA59">
        <f>2*29.3*O59*0.92*(CG59-T59)</f>
        <v>0</v>
      </c>
      <c r="AB59">
        <f>2*0.95*5.67E-8*(((CG59+$B$7)+273)^4-(T59+273)^4)</f>
        <v>0</v>
      </c>
      <c r="AC59">
        <f>R59+AB59+Z59+AA59</f>
        <v>0</v>
      </c>
      <c r="AD59">
        <v>0</v>
      </c>
      <c r="AE59">
        <v>0</v>
      </c>
      <c r="AF59">
        <f>IF(AD59*$H$13&gt;=AH59,1.0,(AH59/(AH59-AD59*$H$13)))</f>
        <v>0</v>
      </c>
      <c r="AG59">
        <f>(AF59-1)*100</f>
        <v>0</v>
      </c>
      <c r="AH59">
        <f>MAX(0,($B$13+$C$13*CL59)/(1+$D$13*CL59)*CE59/(CG59+273)*$E$13)</f>
        <v>0</v>
      </c>
      <c r="AI59" t="s">
        <v>294</v>
      </c>
      <c r="AJ59">
        <v>0</v>
      </c>
      <c r="AK59">
        <v>0</v>
      </c>
      <c r="AL59">
        <f>AK59-AJ59</f>
        <v>0</v>
      </c>
      <c r="AM59">
        <f>AL59/AK59</f>
        <v>0</v>
      </c>
      <c r="AN59">
        <v>0</v>
      </c>
      <c r="AO59" t="s">
        <v>294</v>
      </c>
      <c r="AP59">
        <v>0</v>
      </c>
      <c r="AQ59">
        <v>0</v>
      </c>
      <c r="AR59">
        <f>1-AP59/AQ59</f>
        <v>0</v>
      </c>
      <c r="AS59">
        <v>0.5</v>
      </c>
      <c r="AT59">
        <f>BP59</f>
        <v>0</v>
      </c>
      <c r="AU59">
        <f>I59</f>
        <v>0</v>
      </c>
      <c r="AV59">
        <f>AR59*AS59*AT59</f>
        <v>0</v>
      </c>
      <c r="AW59">
        <f>BB59/AQ59</f>
        <v>0</v>
      </c>
      <c r="AX59">
        <f>(AU59-AN59)/AT59</f>
        <v>0</v>
      </c>
      <c r="AY59">
        <f>(AK59-AQ59)/AQ59</f>
        <v>0</v>
      </c>
      <c r="AZ59" t="s">
        <v>294</v>
      </c>
      <c r="BA59">
        <v>0</v>
      </c>
      <c r="BB59">
        <f>AQ59-BA59</f>
        <v>0</v>
      </c>
      <c r="BC59">
        <f>(AQ59-AP59)/(AQ59-BA59)</f>
        <v>0</v>
      </c>
      <c r="BD59">
        <f>(AK59-AQ59)/(AK59-BA59)</f>
        <v>0</v>
      </c>
      <c r="BE59">
        <f>(AQ59-AP59)/(AQ59-AJ59)</f>
        <v>0</v>
      </c>
      <c r="BF59">
        <f>(AK59-AQ59)/(AK59-AJ59)</f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f>$B$11*CM59+$C$11*CN59+$F$11*CO59*(1-CR59)</f>
        <v>0</v>
      </c>
      <c r="BP59">
        <f>BO59*BQ59</f>
        <v>0</v>
      </c>
      <c r="BQ59">
        <f>($B$11*$D$9+$C$11*$D$9+$F$11*((DB59+CT59)/MAX(DB59+CT59+DC59, 0.1)*$I$9+DC59/MAX(DB59+CT59+DC59, 0.1)*$J$9))/($B$11+$C$11+$F$11)</f>
        <v>0</v>
      </c>
      <c r="BR59">
        <f>($B$11*$K$9+$C$11*$K$9+$F$11*((DB59+CT59)/MAX(DB59+CT59+DC59, 0.1)*$P$9+DC59/MAX(DB59+CT59+DC59, 0.1)*$Q$9))/($B$11+$C$11+$F$11)</f>
        <v>0</v>
      </c>
      <c r="BS59">
        <v>6</v>
      </c>
      <c r="BT59">
        <v>0.5</v>
      </c>
      <c r="BU59" t="s">
        <v>295</v>
      </c>
      <c r="BV59">
        <v>2</v>
      </c>
      <c r="BW59">
        <v>1621533176.5</v>
      </c>
      <c r="BX59">
        <v>123.397</v>
      </c>
      <c r="BY59">
        <v>132.829</v>
      </c>
      <c r="BZ59">
        <v>13.0411</v>
      </c>
      <c r="CA59">
        <v>13.0324</v>
      </c>
      <c r="CB59">
        <v>117.082</v>
      </c>
      <c r="CC59">
        <v>12.8886</v>
      </c>
      <c r="CD59">
        <v>699.726</v>
      </c>
      <c r="CE59">
        <v>100.936</v>
      </c>
      <c r="CF59">
        <v>0.100808</v>
      </c>
      <c r="CG59">
        <v>23.0178</v>
      </c>
      <c r="CH59">
        <v>22.9738</v>
      </c>
      <c r="CI59">
        <v>999.9</v>
      </c>
      <c r="CJ59">
        <v>0</v>
      </c>
      <c r="CK59">
        <v>0</v>
      </c>
      <c r="CL59">
        <v>9970</v>
      </c>
      <c r="CM59">
        <v>0</v>
      </c>
      <c r="CN59">
        <v>3.39241</v>
      </c>
      <c r="CO59">
        <v>600.007</v>
      </c>
      <c r="CP59">
        <v>0.933003</v>
      </c>
      <c r="CQ59">
        <v>0.0669971</v>
      </c>
      <c r="CR59">
        <v>0</v>
      </c>
      <c r="CS59">
        <v>3.373</v>
      </c>
      <c r="CT59">
        <v>4.99951</v>
      </c>
      <c r="CU59">
        <v>89.2912</v>
      </c>
      <c r="CV59">
        <v>4814.16</v>
      </c>
      <c r="CW59">
        <v>37.937</v>
      </c>
      <c r="CX59">
        <v>41.562</v>
      </c>
      <c r="CY59">
        <v>40.312</v>
      </c>
      <c r="CZ59">
        <v>41.187</v>
      </c>
      <c r="DA59">
        <v>40.187</v>
      </c>
      <c r="DB59">
        <v>555.14</v>
      </c>
      <c r="DC59">
        <v>39.86</v>
      </c>
      <c r="DD59">
        <v>0</v>
      </c>
      <c r="DE59">
        <v>1621533180.3</v>
      </c>
      <c r="DF59">
        <v>0</v>
      </c>
      <c r="DG59">
        <v>3.430048</v>
      </c>
      <c r="DH59">
        <v>-0.129300005454582</v>
      </c>
      <c r="DI59">
        <v>1.06381538860011</v>
      </c>
      <c r="DJ59">
        <v>89.104188</v>
      </c>
      <c r="DK59">
        <v>15</v>
      </c>
      <c r="DL59">
        <v>1621532642.5</v>
      </c>
      <c r="DM59" t="s">
        <v>296</v>
      </c>
      <c r="DN59">
        <v>1621532642.5</v>
      </c>
      <c r="DO59">
        <v>1621532639</v>
      </c>
      <c r="DP59">
        <v>3</v>
      </c>
      <c r="DQ59">
        <v>-0.072</v>
      </c>
      <c r="DR59">
        <v>-0.003</v>
      </c>
      <c r="DS59">
        <v>8.557</v>
      </c>
      <c r="DT59">
        <v>0.153</v>
      </c>
      <c r="DU59">
        <v>420</v>
      </c>
      <c r="DV59">
        <v>13</v>
      </c>
      <c r="DW59">
        <v>1.61</v>
      </c>
      <c r="DX59">
        <v>0.39</v>
      </c>
      <c r="DY59">
        <v>-9.3443515</v>
      </c>
      <c r="DZ59">
        <v>-0.0914201876172196</v>
      </c>
      <c r="EA59">
        <v>0.0813027250019949</v>
      </c>
      <c r="EB59">
        <v>1</v>
      </c>
      <c r="EC59">
        <v>3.42884545454545</v>
      </c>
      <c r="ED59">
        <v>0.0531100760402962</v>
      </c>
      <c r="EE59">
        <v>0.166081168711419</v>
      </c>
      <c r="EF59">
        <v>1</v>
      </c>
      <c r="EG59">
        <v>-0.0074335099</v>
      </c>
      <c r="EH59">
        <v>0.0836620955347092</v>
      </c>
      <c r="EI59">
        <v>0.00962436729949041</v>
      </c>
      <c r="EJ59">
        <v>1</v>
      </c>
      <c r="EK59">
        <v>3</v>
      </c>
      <c r="EL59">
        <v>3</v>
      </c>
      <c r="EM59" t="s">
        <v>302</v>
      </c>
      <c r="EN59">
        <v>100</v>
      </c>
      <c r="EO59">
        <v>100</v>
      </c>
      <c r="EP59">
        <v>6.315</v>
      </c>
      <c r="EQ59">
        <v>0.1525</v>
      </c>
      <c r="ER59">
        <v>5.25094258564196</v>
      </c>
      <c r="ES59">
        <v>0.0095515401478521</v>
      </c>
      <c r="ET59">
        <v>-4.08282145803731e-06</v>
      </c>
      <c r="EU59">
        <v>9.61633180237613e-10</v>
      </c>
      <c r="EV59">
        <v>-0.0159267325573649</v>
      </c>
      <c r="EW59">
        <v>0.00964955815971448</v>
      </c>
      <c r="EX59">
        <v>0.000351754833574242</v>
      </c>
      <c r="EY59">
        <v>-6.74969522547015e-06</v>
      </c>
      <c r="EZ59">
        <v>-1</v>
      </c>
      <c r="FA59">
        <v>-1</v>
      </c>
      <c r="FB59">
        <v>-1</v>
      </c>
      <c r="FC59">
        <v>-1</v>
      </c>
      <c r="FD59">
        <v>8.9</v>
      </c>
      <c r="FE59">
        <v>9</v>
      </c>
      <c r="FF59">
        <v>2</v>
      </c>
      <c r="FG59">
        <v>793.647</v>
      </c>
      <c r="FH59">
        <v>738.545</v>
      </c>
      <c r="FI59">
        <v>19.9996</v>
      </c>
      <c r="FJ59">
        <v>27.0161</v>
      </c>
      <c r="FK59">
        <v>30</v>
      </c>
      <c r="FL59">
        <v>27.1214</v>
      </c>
      <c r="FM59">
        <v>27.0972</v>
      </c>
      <c r="FN59">
        <v>10.9354</v>
      </c>
      <c r="FO59">
        <v>26.6326</v>
      </c>
      <c r="FP59">
        <v>12.8015</v>
      </c>
      <c r="FQ59">
        <v>20</v>
      </c>
      <c r="FR59">
        <v>144.77</v>
      </c>
      <c r="FS59">
        <v>13.1149</v>
      </c>
      <c r="FT59">
        <v>99.9956</v>
      </c>
      <c r="FU59">
        <v>100.351</v>
      </c>
    </row>
    <row r="60" spans="1:177">
      <c r="A60">
        <v>44</v>
      </c>
      <c r="B60">
        <v>1621533178.5</v>
      </c>
      <c r="C60">
        <v>86</v>
      </c>
      <c r="D60" t="s">
        <v>384</v>
      </c>
      <c r="E60" t="s">
        <v>385</v>
      </c>
      <c r="G60">
        <v>1621533178.5</v>
      </c>
      <c r="H60">
        <f>CD60*AF60*(BZ60-CA60)/(100*BS60*(1000-AF60*BZ60))</f>
        <v>0</v>
      </c>
      <c r="I60">
        <f>CD60*AF60*(BY60-BX60*(1000-AF60*CA60)/(1000-AF60*BZ60))/(100*BS60)</f>
        <v>0</v>
      </c>
      <c r="J60">
        <f>BX60 - IF(AF60&gt;1, I60*BS60*100.0/(AH60*CL60), 0)</f>
        <v>0</v>
      </c>
      <c r="K60">
        <f>((Q60-H60/2)*J60-I60)/(Q60+H60/2)</f>
        <v>0</v>
      </c>
      <c r="L60">
        <f>K60*(CE60+CF60)/1000.0</f>
        <v>0</v>
      </c>
      <c r="M60">
        <f>(BX60 - IF(AF60&gt;1, I60*BS60*100.0/(AH60*CL60), 0))*(CE60+CF60)/1000.0</f>
        <v>0</v>
      </c>
      <c r="N60">
        <f>2.0/((1/P60-1/O60)+SIGN(P60)*SQRT((1/P60-1/O60)*(1/P60-1/O60) + 4*BT60/((BT60+1)*(BT60+1))*(2*1/P60*1/O60-1/O60*1/O60)))</f>
        <v>0</v>
      </c>
      <c r="O60">
        <f>IF(LEFT(BU60,1)&lt;&gt;"0",IF(LEFT(BU60,1)="1",3.0,BV60),$D$5+$E$5*(CL60*CE60/($K$5*1000))+$F$5*(CL60*CE60/($K$5*1000))*MAX(MIN(BS60,$J$5),$I$5)*MAX(MIN(BS60,$J$5),$I$5)+$G$5*MAX(MIN(BS60,$J$5),$I$5)*(CL60*CE60/($K$5*1000))+$H$5*(CL60*CE60/($K$5*1000))*(CL60*CE60/($K$5*1000)))</f>
        <v>0</v>
      </c>
      <c r="P60">
        <f>H60*(1000-(1000*0.61365*exp(17.502*T60/(240.97+T60))/(CE60+CF60)+BZ60)/2)/(1000*0.61365*exp(17.502*T60/(240.97+T60))/(CE60+CF60)-BZ60)</f>
        <v>0</v>
      </c>
      <c r="Q60">
        <f>1/((BT60+1)/(N60/1.6)+1/(O60/1.37)) + BT60/((BT60+1)/(N60/1.6) + BT60/(O60/1.37))</f>
        <v>0</v>
      </c>
      <c r="R60">
        <f>(BP60*BR60)</f>
        <v>0</v>
      </c>
      <c r="S60">
        <f>(CG60+(R60+2*0.95*5.67E-8*(((CG60+$B$7)+273)^4-(CG60+273)^4)-44100*H60)/(1.84*29.3*O60+8*0.95*5.67E-8*(CG60+273)^3))</f>
        <v>0</v>
      </c>
      <c r="T60">
        <f>($C$7*CH60+$D$7*CI60+$E$7*S60)</f>
        <v>0</v>
      </c>
      <c r="U60">
        <f>0.61365*exp(17.502*T60/(240.97+T60))</f>
        <v>0</v>
      </c>
      <c r="V60">
        <f>(W60/X60*100)</f>
        <v>0</v>
      </c>
      <c r="W60">
        <f>BZ60*(CE60+CF60)/1000</f>
        <v>0</v>
      </c>
      <c r="X60">
        <f>0.61365*exp(17.502*CG60/(240.97+CG60))</f>
        <v>0</v>
      </c>
      <c r="Y60">
        <f>(U60-BZ60*(CE60+CF60)/1000)</f>
        <v>0</v>
      </c>
      <c r="Z60">
        <f>(-H60*44100)</f>
        <v>0</v>
      </c>
      <c r="AA60">
        <f>2*29.3*O60*0.92*(CG60-T60)</f>
        <v>0</v>
      </c>
      <c r="AB60">
        <f>2*0.95*5.67E-8*(((CG60+$B$7)+273)^4-(T60+273)^4)</f>
        <v>0</v>
      </c>
      <c r="AC60">
        <f>R60+AB60+Z60+AA60</f>
        <v>0</v>
      </c>
      <c r="AD60">
        <v>0</v>
      </c>
      <c r="AE60">
        <v>0</v>
      </c>
      <c r="AF60">
        <f>IF(AD60*$H$13&gt;=AH60,1.0,(AH60/(AH60-AD60*$H$13)))</f>
        <v>0</v>
      </c>
      <c r="AG60">
        <f>(AF60-1)*100</f>
        <v>0</v>
      </c>
      <c r="AH60">
        <f>MAX(0,($B$13+$C$13*CL60)/(1+$D$13*CL60)*CE60/(CG60+273)*$E$13)</f>
        <v>0</v>
      </c>
      <c r="AI60" t="s">
        <v>294</v>
      </c>
      <c r="AJ60">
        <v>0</v>
      </c>
      <c r="AK60">
        <v>0</v>
      </c>
      <c r="AL60">
        <f>AK60-AJ60</f>
        <v>0</v>
      </c>
      <c r="AM60">
        <f>AL60/AK60</f>
        <v>0</v>
      </c>
      <c r="AN60">
        <v>0</v>
      </c>
      <c r="AO60" t="s">
        <v>294</v>
      </c>
      <c r="AP60">
        <v>0</v>
      </c>
      <c r="AQ60">
        <v>0</v>
      </c>
      <c r="AR60">
        <f>1-AP60/AQ60</f>
        <v>0</v>
      </c>
      <c r="AS60">
        <v>0.5</v>
      </c>
      <c r="AT60">
        <f>BP60</f>
        <v>0</v>
      </c>
      <c r="AU60">
        <f>I60</f>
        <v>0</v>
      </c>
      <c r="AV60">
        <f>AR60*AS60*AT60</f>
        <v>0</v>
      </c>
      <c r="AW60">
        <f>BB60/AQ60</f>
        <v>0</v>
      </c>
      <c r="AX60">
        <f>(AU60-AN60)/AT60</f>
        <v>0</v>
      </c>
      <c r="AY60">
        <f>(AK60-AQ60)/AQ60</f>
        <v>0</v>
      </c>
      <c r="AZ60" t="s">
        <v>294</v>
      </c>
      <c r="BA60">
        <v>0</v>
      </c>
      <c r="BB60">
        <f>AQ60-BA60</f>
        <v>0</v>
      </c>
      <c r="BC60">
        <f>(AQ60-AP60)/(AQ60-BA60)</f>
        <v>0</v>
      </c>
      <c r="BD60">
        <f>(AK60-AQ60)/(AK60-BA60)</f>
        <v>0</v>
      </c>
      <c r="BE60">
        <f>(AQ60-AP60)/(AQ60-AJ60)</f>
        <v>0</v>
      </c>
      <c r="BF60">
        <f>(AK60-AQ60)/(AK60-AJ60)</f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f>$B$11*CM60+$C$11*CN60+$F$11*CO60*(1-CR60)</f>
        <v>0</v>
      </c>
      <c r="BP60">
        <f>BO60*BQ60</f>
        <v>0</v>
      </c>
      <c r="BQ60">
        <f>($B$11*$D$9+$C$11*$D$9+$F$11*((DB60+CT60)/MAX(DB60+CT60+DC60, 0.1)*$I$9+DC60/MAX(DB60+CT60+DC60, 0.1)*$J$9))/($B$11+$C$11+$F$11)</f>
        <v>0</v>
      </c>
      <c r="BR60">
        <f>($B$11*$K$9+$C$11*$K$9+$F$11*((DB60+CT60)/MAX(DB60+CT60+DC60, 0.1)*$P$9+DC60/MAX(DB60+CT60+DC60, 0.1)*$Q$9))/($B$11+$C$11+$F$11)</f>
        <v>0</v>
      </c>
      <c r="BS60">
        <v>6</v>
      </c>
      <c r="BT60">
        <v>0.5</v>
      </c>
      <c r="BU60" t="s">
        <v>295</v>
      </c>
      <c r="BV60">
        <v>2</v>
      </c>
      <c r="BW60">
        <v>1621533178.5</v>
      </c>
      <c r="BX60">
        <v>126.776</v>
      </c>
      <c r="BY60">
        <v>136.208</v>
      </c>
      <c r="BZ60">
        <v>13.0381</v>
      </c>
      <c r="CA60">
        <v>13.0294</v>
      </c>
      <c r="CB60">
        <v>120.433</v>
      </c>
      <c r="CC60">
        <v>12.8857</v>
      </c>
      <c r="CD60">
        <v>700.063</v>
      </c>
      <c r="CE60">
        <v>100.936</v>
      </c>
      <c r="CF60">
        <v>0.100588</v>
      </c>
      <c r="CG60">
        <v>23.0178</v>
      </c>
      <c r="CH60">
        <v>22.9855</v>
      </c>
      <c r="CI60">
        <v>999.9</v>
      </c>
      <c r="CJ60">
        <v>0</v>
      </c>
      <c r="CK60">
        <v>0</v>
      </c>
      <c r="CL60">
        <v>9930</v>
      </c>
      <c r="CM60">
        <v>0</v>
      </c>
      <c r="CN60">
        <v>3.39241</v>
      </c>
      <c r="CO60">
        <v>600.009</v>
      </c>
      <c r="CP60">
        <v>0.933003</v>
      </c>
      <c r="CQ60">
        <v>0.0669971</v>
      </c>
      <c r="CR60">
        <v>0</v>
      </c>
      <c r="CS60">
        <v>3.1708</v>
      </c>
      <c r="CT60">
        <v>4.99951</v>
      </c>
      <c r="CU60">
        <v>89.48</v>
      </c>
      <c r="CV60">
        <v>4814.18</v>
      </c>
      <c r="CW60">
        <v>37.937</v>
      </c>
      <c r="CX60">
        <v>41.562</v>
      </c>
      <c r="CY60">
        <v>40.312</v>
      </c>
      <c r="CZ60">
        <v>41.187</v>
      </c>
      <c r="DA60">
        <v>40.187</v>
      </c>
      <c r="DB60">
        <v>555.15</v>
      </c>
      <c r="DC60">
        <v>39.86</v>
      </c>
      <c r="DD60">
        <v>0</v>
      </c>
      <c r="DE60">
        <v>1621533182.1</v>
      </c>
      <c r="DF60">
        <v>0</v>
      </c>
      <c r="DG60">
        <v>3.40353076923077</v>
      </c>
      <c r="DH60">
        <v>-0.191391458296929</v>
      </c>
      <c r="DI60">
        <v>1.40922735107876</v>
      </c>
      <c r="DJ60">
        <v>89.1406038461538</v>
      </c>
      <c r="DK60">
        <v>15</v>
      </c>
      <c r="DL60">
        <v>1621532642.5</v>
      </c>
      <c r="DM60" t="s">
        <v>296</v>
      </c>
      <c r="DN60">
        <v>1621532642.5</v>
      </c>
      <c r="DO60">
        <v>1621532639</v>
      </c>
      <c r="DP60">
        <v>3</v>
      </c>
      <c r="DQ60">
        <v>-0.072</v>
      </c>
      <c r="DR60">
        <v>-0.003</v>
      </c>
      <c r="DS60">
        <v>8.557</v>
      </c>
      <c r="DT60">
        <v>0.153</v>
      </c>
      <c r="DU60">
        <v>420</v>
      </c>
      <c r="DV60">
        <v>13</v>
      </c>
      <c r="DW60">
        <v>1.61</v>
      </c>
      <c r="DX60">
        <v>0.39</v>
      </c>
      <c r="DY60">
        <v>-9.3548745</v>
      </c>
      <c r="DZ60">
        <v>-0.0666407504690353</v>
      </c>
      <c r="EA60">
        <v>0.070950160709825</v>
      </c>
      <c r="EB60">
        <v>1</v>
      </c>
      <c r="EC60">
        <v>3.42375142857143</v>
      </c>
      <c r="ED60">
        <v>-0.0902536203522512</v>
      </c>
      <c r="EE60">
        <v>0.160796823656312</v>
      </c>
      <c r="EF60">
        <v>1</v>
      </c>
      <c r="EG60">
        <v>-0.00454575965</v>
      </c>
      <c r="EH60">
        <v>0.076680426619137</v>
      </c>
      <c r="EI60">
        <v>0.00887511303785269</v>
      </c>
      <c r="EJ60">
        <v>1</v>
      </c>
      <c r="EK60">
        <v>3</v>
      </c>
      <c r="EL60">
        <v>3</v>
      </c>
      <c r="EM60" t="s">
        <v>302</v>
      </c>
      <c r="EN60">
        <v>100</v>
      </c>
      <c r="EO60">
        <v>100</v>
      </c>
      <c r="EP60">
        <v>6.343</v>
      </c>
      <c r="EQ60">
        <v>0.1524</v>
      </c>
      <c r="ER60">
        <v>5.25094258564196</v>
      </c>
      <c r="ES60">
        <v>0.0095515401478521</v>
      </c>
      <c r="ET60">
        <v>-4.08282145803731e-06</v>
      </c>
      <c r="EU60">
        <v>9.61633180237613e-10</v>
      </c>
      <c r="EV60">
        <v>-0.0159267325573649</v>
      </c>
      <c r="EW60">
        <v>0.00964955815971448</v>
      </c>
      <c r="EX60">
        <v>0.000351754833574242</v>
      </c>
      <c r="EY60">
        <v>-6.74969522547015e-06</v>
      </c>
      <c r="EZ60">
        <v>-1</v>
      </c>
      <c r="FA60">
        <v>-1</v>
      </c>
      <c r="FB60">
        <v>-1</v>
      </c>
      <c r="FC60">
        <v>-1</v>
      </c>
      <c r="FD60">
        <v>8.9</v>
      </c>
      <c r="FE60">
        <v>9</v>
      </c>
      <c r="FF60">
        <v>2</v>
      </c>
      <c r="FG60">
        <v>794.348</v>
      </c>
      <c r="FH60">
        <v>738.166</v>
      </c>
      <c r="FI60">
        <v>19.9998</v>
      </c>
      <c r="FJ60">
        <v>27.0161</v>
      </c>
      <c r="FK60">
        <v>30.0001</v>
      </c>
      <c r="FL60">
        <v>27.12</v>
      </c>
      <c r="FM60">
        <v>27.0968</v>
      </c>
      <c r="FN60">
        <v>11.1369</v>
      </c>
      <c r="FO60">
        <v>26.6326</v>
      </c>
      <c r="FP60">
        <v>12.8015</v>
      </c>
      <c r="FQ60">
        <v>20</v>
      </c>
      <c r="FR60">
        <v>148.13</v>
      </c>
      <c r="FS60">
        <v>13.1149</v>
      </c>
      <c r="FT60">
        <v>99.9923</v>
      </c>
      <c r="FU60">
        <v>100.351</v>
      </c>
    </row>
    <row r="61" spans="1:177">
      <c r="A61">
        <v>45</v>
      </c>
      <c r="B61">
        <v>1621533180.5</v>
      </c>
      <c r="C61">
        <v>88</v>
      </c>
      <c r="D61" t="s">
        <v>386</v>
      </c>
      <c r="E61" t="s">
        <v>387</v>
      </c>
      <c r="G61">
        <v>1621533180.5</v>
      </c>
      <c r="H61">
        <f>CD61*AF61*(BZ61-CA61)/(100*BS61*(1000-AF61*BZ61))</f>
        <v>0</v>
      </c>
      <c r="I61">
        <f>CD61*AF61*(BY61-BX61*(1000-AF61*CA61)/(1000-AF61*BZ61))/(100*BS61)</f>
        <v>0</v>
      </c>
      <c r="J61">
        <f>BX61 - IF(AF61&gt;1, I61*BS61*100.0/(AH61*CL61), 0)</f>
        <v>0</v>
      </c>
      <c r="K61">
        <f>((Q61-H61/2)*J61-I61)/(Q61+H61/2)</f>
        <v>0</v>
      </c>
      <c r="L61">
        <f>K61*(CE61+CF61)/1000.0</f>
        <v>0</v>
      </c>
      <c r="M61">
        <f>(BX61 - IF(AF61&gt;1, I61*BS61*100.0/(AH61*CL61), 0))*(CE61+CF61)/1000.0</f>
        <v>0</v>
      </c>
      <c r="N61">
        <f>2.0/((1/P61-1/O61)+SIGN(P61)*SQRT((1/P61-1/O61)*(1/P61-1/O61) + 4*BT61/((BT61+1)*(BT61+1))*(2*1/P61*1/O61-1/O61*1/O61)))</f>
        <v>0</v>
      </c>
      <c r="O61">
        <f>IF(LEFT(BU61,1)&lt;&gt;"0",IF(LEFT(BU61,1)="1",3.0,BV61),$D$5+$E$5*(CL61*CE61/($K$5*1000))+$F$5*(CL61*CE61/($K$5*1000))*MAX(MIN(BS61,$J$5),$I$5)*MAX(MIN(BS61,$J$5),$I$5)+$G$5*MAX(MIN(BS61,$J$5),$I$5)*(CL61*CE61/($K$5*1000))+$H$5*(CL61*CE61/($K$5*1000))*(CL61*CE61/($K$5*1000)))</f>
        <v>0</v>
      </c>
      <c r="P61">
        <f>H61*(1000-(1000*0.61365*exp(17.502*T61/(240.97+T61))/(CE61+CF61)+BZ61)/2)/(1000*0.61365*exp(17.502*T61/(240.97+T61))/(CE61+CF61)-BZ61)</f>
        <v>0</v>
      </c>
      <c r="Q61">
        <f>1/((BT61+1)/(N61/1.6)+1/(O61/1.37)) + BT61/((BT61+1)/(N61/1.6) + BT61/(O61/1.37))</f>
        <v>0</v>
      </c>
      <c r="R61">
        <f>(BP61*BR61)</f>
        <v>0</v>
      </c>
      <c r="S61">
        <f>(CG61+(R61+2*0.95*5.67E-8*(((CG61+$B$7)+273)^4-(CG61+273)^4)-44100*H61)/(1.84*29.3*O61+8*0.95*5.67E-8*(CG61+273)^3))</f>
        <v>0</v>
      </c>
      <c r="T61">
        <f>($C$7*CH61+$D$7*CI61+$E$7*S61)</f>
        <v>0</v>
      </c>
      <c r="U61">
        <f>0.61365*exp(17.502*T61/(240.97+T61))</f>
        <v>0</v>
      </c>
      <c r="V61">
        <f>(W61/X61*100)</f>
        <v>0</v>
      </c>
      <c r="W61">
        <f>BZ61*(CE61+CF61)/1000</f>
        <v>0</v>
      </c>
      <c r="X61">
        <f>0.61365*exp(17.502*CG61/(240.97+CG61))</f>
        <v>0</v>
      </c>
      <c r="Y61">
        <f>(U61-BZ61*(CE61+CF61)/1000)</f>
        <v>0</v>
      </c>
      <c r="Z61">
        <f>(-H61*44100)</f>
        <v>0</v>
      </c>
      <c r="AA61">
        <f>2*29.3*O61*0.92*(CG61-T61)</f>
        <v>0</v>
      </c>
      <c r="AB61">
        <f>2*0.95*5.67E-8*(((CG61+$B$7)+273)^4-(T61+273)^4)</f>
        <v>0</v>
      </c>
      <c r="AC61">
        <f>R61+AB61+Z61+AA61</f>
        <v>0</v>
      </c>
      <c r="AD61">
        <v>0</v>
      </c>
      <c r="AE61">
        <v>0</v>
      </c>
      <c r="AF61">
        <f>IF(AD61*$H$13&gt;=AH61,1.0,(AH61/(AH61-AD61*$H$13)))</f>
        <v>0</v>
      </c>
      <c r="AG61">
        <f>(AF61-1)*100</f>
        <v>0</v>
      </c>
      <c r="AH61">
        <f>MAX(0,($B$13+$C$13*CL61)/(1+$D$13*CL61)*CE61/(CG61+273)*$E$13)</f>
        <v>0</v>
      </c>
      <c r="AI61" t="s">
        <v>294</v>
      </c>
      <c r="AJ61">
        <v>0</v>
      </c>
      <c r="AK61">
        <v>0</v>
      </c>
      <c r="AL61">
        <f>AK61-AJ61</f>
        <v>0</v>
      </c>
      <c r="AM61">
        <f>AL61/AK61</f>
        <v>0</v>
      </c>
      <c r="AN61">
        <v>0</v>
      </c>
      <c r="AO61" t="s">
        <v>294</v>
      </c>
      <c r="AP61">
        <v>0</v>
      </c>
      <c r="AQ61">
        <v>0</v>
      </c>
      <c r="AR61">
        <f>1-AP61/AQ61</f>
        <v>0</v>
      </c>
      <c r="AS61">
        <v>0.5</v>
      </c>
      <c r="AT61">
        <f>BP61</f>
        <v>0</v>
      </c>
      <c r="AU61">
        <f>I61</f>
        <v>0</v>
      </c>
      <c r="AV61">
        <f>AR61*AS61*AT61</f>
        <v>0</v>
      </c>
      <c r="AW61">
        <f>BB61/AQ61</f>
        <v>0</v>
      </c>
      <c r="AX61">
        <f>(AU61-AN61)/AT61</f>
        <v>0</v>
      </c>
      <c r="AY61">
        <f>(AK61-AQ61)/AQ61</f>
        <v>0</v>
      </c>
      <c r="AZ61" t="s">
        <v>294</v>
      </c>
      <c r="BA61">
        <v>0</v>
      </c>
      <c r="BB61">
        <f>AQ61-BA61</f>
        <v>0</v>
      </c>
      <c r="BC61">
        <f>(AQ61-AP61)/(AQ61-BA61)</f>
        <v>0</v>
      </c>
      <c r="BD61">
        <f>(AK61-AQ61)/(AK61-BA61)</f>
        <v>0</v>
      </c>
      <c r="BE61">
        <f>(AQ61-AP61)/(AQ61-AJ61)</f>
        <v>0</v>
      </c>
      <c r="BF61">
        <f>(AK61-AQ61)/(AK61-AJ61)</f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f>$B$11*CM61+$C$11*CN61+$F$11*CO61*(1-CR61)</f>
        <v>0</v>
      </c>
      <c r="BP61">
        <f>BO61*BQ61</f>
        <v>0</v>
      </c>
      <c r="BQ61">
        <f>($B$11*$D$9+$C$11*$D$9+$F$11*((DB61+CT61)/MAX(DB61+CT61+DC61, 0.1)*$I$9+DC61/MAX(DB61+CT61+DC61, 0.1)*$J$9))/($B$11+$C$11+$F$11)</f>
        <v>0</v>
      </c>
      <c r="BR61">
        <f>($B$11*$K$9+$C$11*$K$9+$F$11*((DB61+CT61)/MAX(DB61+CT61+DC61, 0.1)*$P$9+DC61/MAX(DB61+CT61+DC61, 0.1)*$Q$9))/($B$11+$C$11+$F$11)</f>
        <v>0</v>
      </c>
      <c r="BS61">
        <v>6</v>
      </c>
      <c r="BT61">
        <v>0.5</v>
      </c>
      <c r="BU61" t="s">
        <v>295</v>
      </c>
      <c r="BV61">
        <v>2</v>
      </c>
      <c r="BW61">
        <v>1621533180.5</v>
      </c>
      <c r="BX61">
        <v>130.186</v>
      </c>
      <c r="BY61">
        <v>139.598</v>
      </c>
      <c r="BZ61">
        <v>13.0339</v>
      </c>
      <c r="CA61">
        <v>13.0215</v>
      </c>
      <c r="CB61">
        <v>123.813</v>
      </c>
      <c r="CC61">
        <v>12.8815</v>
      </c>
      <c r="CD61">
        <v>700.106</v>
      </c>
      <c r="CE61">
        <v>100.936</v>
      </c>
      <c r="CF61">
        <v>0.100035</v>
      </c>
      <c r="CG61">
        <v>23.0194</v>
      </c>
      <c r="CH61">
        <v>22.987</v>
      </c>
      <c r="CI61">
        <v>999.9</v>
      </c>
      <c r="CJ61">
        <v>0</v>
      </c>
      <c r="CK61">
        <v>0</v>
      </c>
      <c r="CL61">
        <v>10020</v>
      </c>
      <c r="CM61">
        <v>0</v>
      </c>
      <c r="CN61">
        <v>3.39241</v>
      </c>
      <c r="CO61">
        <v>600.01</v>
      </c>
      <c r="CP61">
        <v>0.933003</v>
      </c>
      <c r="CQ61">
        <v>0.0669971</v>
      </c>
      <c r="CR61">
        <v>0</v>
      </c>
      <c r="CS61">
        <v>3.2603</v>
      </c>
      <c r="CT61">
        <v>4.99951</v>
      </c>
      <c r="CU61">
        <v>89.2878</v>
      </c>
      <c r="CV61">
        <v>4814.19</v>
      </c>
      <c r="CW61">
        <v>37.937</v>
      </c>
      <c r="CX61">
        <v>41.562</v>
      </c>
      <c r="CY61">
        <v>40.312</v>
      </c>
      <c r="CZ61">
        <v>41.187</v>
      </c>
      <c r="DA61">
        <v>40.187</v>
      </c>
      <c r="DB61">
        <v>555.15</v>
      </c>
      <c r="DC61">
        <v>39.86</v>
      </c>
      <c r="DD61">
        <v>0</v>
      </c>
      <c r="DE61">
        <v>1621533184.5</v>
      </c>
      <c r="DF61">
        <v>0</v>
      </c>
      <c r="DG61">
        <v>3.38798076923077</v>
      </c>
      <c r="DH61">
        <v>-0.602150432279234</v>
      </c>
      <c r="DI61">
        <v>1.2205914516246</v>
      </c>
      <c r="DJ61">
        <v>89.21055</v>
      </c>
      <c r="DK61">
        <v>15</v>
      </c>
      <c r="DL61">
        <v>1621532642.5</v>
      </c>
      <c r="DM61" t="s">
        <v>296</v>
      </c>
      <c r="DN61">
        <v>1621532642.5</v>
      </c>
      <c r="DO61">
        <v>1621532639</v>
      </c>
      <c r="DP61">
        <v>3</v>
      </c>
      <c r="DQ61">
        <v>-0.072</v>
      </c>
      <c r="DR61">
        <v>-0.003</v>
      </c>
      <c r="DS61">
        <v>8.557</v>
      </c>
      <c r="DT61">
        <v>0.153</v>
      </c>
      <c r="DU61">
        <v>420</v>
      </c>
      <c r="DV61">
        <v>13</v>
      </c>
      <c r="DW61">
        <v>1.61</v>
      </c>
      <c r="DX61">
        <v>0.39</v>
      </c>
      <c r="DY61">
        <v>-9.37002875</v>
      </c>
      <c r="DZ61">
        <v>-0.222524015009358</v>
      </c>
      <c r="EA61">
        <v>0.0828709120315294</v>
      </c>
      <c r="EB61">
        <v>1</v>
      </c>
      <c r="EC61">
        <v>3.4121303030303</v>
      </c>
      <c r="ED61">
        <v>-0.512436153131066</v>
      </c>
      <c r="EE61">
        <v>0.160314956078129</v>
      </c>
      <c r="EF61">
        <v>1</v>
      </c>
      <c r="EG61">
        <v>-0.0017184489</v>
      </c>
      <c r="EH61">
        <v>0.0636799150018762</v>
      </c>
      <c r="EI61">
        <v>0.00756141266394628</v>
      </c>
      <c r="EJ61">
        <v>1</v>
      </c>
      <c r="EK61">
        <v>3</v>
      </c>
      <c r="EL61">
        <v>3</v>
      </c>
      <c r="EM61" t="s">
        <v>302</v>
      </c>
      <c r="EN61">
        <v>100</v>
      </c>
      <c r="EO61">
        <v>100</v>
      </c>
      <c r="EP61">
        <v>6.373</v>
      </c>
      <c r="EQ61">
        <v>0.1524</v>
      </c>
      <c r="ER61">
        <v>5.25094258564196</v>
      </c>
      <c r="ES61">
        <v>0.0095515401478521</v>
      </c>
      <c r="ET61">
        <v>-4.08282145803731e-06</v>
      </c>
      <c r="EU61">
        <v>9.61633180237613e-10</v>
      </c>
      <c r="EV61">
        <v>-0.0159267325573649</v>
      </c>
      <c r="EW61">
        <v>0.00964955815971448</v>
      </c>
      <c r="EX61">
        <v>0.000351754833574242</v>
      </c>
      <c r="EY61">
        <v>-6.74969522547015e-06</v>
      </c>
      <c r="EZ61">
        <v>-1</v>
      </c>
      <c r="FA61">
        <v>-1</v>
      </c>
      <c r="FB61">
        <v>-1</v>
      </c>
      <c r="FC61">
        <v>-1</v>
      </c>
      <c r="FD61">
        <v>9</v>
      </c>
      <c r="FE61">
        <v>9</v>
      </c>
      <c r="FF61">
        <v>2</v>
      </c>
      <c r="FG61">
        <v>794.15</v>
      </c>
      <c r="FH61">
        <v>738.136</v>
      </c>
      <c r="FI61">
        <v>19.9998</v>
      </c>
      <c r="FJ61">
        <v>27.0161</v>
      </c>
      <c r="FK61">
        <v>30.0001</v>
      </c>
      <c r="FL61">
        <v>27.1191</v>
      </c>
      <c r="FM61">
        <v>27.095</v>
      </c>
      <c r="FN61">
        <v>11.3394</v>
      </c>
      <c r="FO61">
        <v>26.3517</v>
      </c>
      <c r="FP61">
        <v>12.8015</v>
      </c>
      <c r="FQ61">
        <v>20</v>
      </c>
      <c r="FR61">
        <v>151.51</v>
      </c>
      <c r="FS61">
        <v>13.1149</v>
      </c>
      <c r="FT61">
        <v>99.9943</v>
      </c>
      <c r="FU61">
        <v>100.351</v>
      </c>
    </row>
    <row r="62" spans="1:177">
      <c r="A62">
        <v>46</v>
      </c>
      <c r="B62">
        <v>1621533182.5</v>
      </c>
      <c r="C62">
        <v>90</v>
      </c>
      <c r="D62" t="s">
        <v>388</v>
      </c>
      <c r="E62" t="s">
        <v>389</v>
      </c>
      <c r="G62">
        <v>1621533182.5</v>
      </c>
      <c r="H62">
        <f>CD62*AF62*(BZ62-CA62)/(100*BS62*(1000-AF62*BZ62))</f>
        <v>0</v>
      </c>
      <c r="I62">
        <f>CD62*AF62*(BY62-BX62*(1000-AF62*CA62)/(1000-AF62*BZ62))/(100*BS62)</f>
        <v>0</v>
      </c>
      <c r="J62">
        <f>BX62 - IF(AF62&gt;1, I62*BS62*100.0/(AH62*CL62), 0)</f>
        <v>0</v>
      </c>
      <c r="K62">
        <f>((Q62-H62/2)*J62-I62)/(Q62+H62/2)</f>
        <v>0</v>
      </c>
      <c r="L62">
        <f>K62*(CE62+CF62)/1000.0</f>
        <v>0</v>
      </c>
      <c r="M62">
        <f>(BX62 - IF(AF62&gt;1, I62*BS62*100.0/(AH62*CL62), 0))*(CE62+CF62)/1000.0</f>
        <v>0</v>
      </c>
      <c r="N62">
        <f>2.0/((1/P62-1/O62)+SIGN(P62)*SQRT((1/P62-1/O62)*(1/P62-1/O62) + 4*BT62/((BT62+1)*(BT62+1))*(2*1/P62*1/O62-1/O62*1/O62)))</f>
        <v>0</v>
      </c>
      <c r="O62">
        <f>IF(LEFT(BU62,1)&lt;&gt;"0",IF(LEFT(BU62,1)="1",3.0,BV62),$D$5+$E$5*(CL62*CE62/($K$5*1000))+$F$5*(CL62*CE62/($K$5*1000))*MAX(MIN(BS62,$J$5),$I$5)*MAX(MIN(BS62,$J$5),$I$5)+$G$5*MAX(MIN(BS62,$J$5),$I$5)*(CL62*CE62/($K$5*1000))+$H$5*(CL62*CE62/($K$5*1000))*(CL62*CE62/($K$5*1000)))</f>
        <v>0</v>
      </c>
      <c r="P62">
        <f>H62*(1000-(1000*0.61365*exp(17.502*T62/(240.97+T62))/(CE62+CF62)+BZ62)/2)/(1000*0.61365*exp(17.502*T62/(240.97+T62))/(CE62+CF62)-BZ62)</f>
        <v>0</v>
      </c>
      <c r="Q62">
        <f>1/((BT62+1)/(N62/1.6)+1/(O62/1.37)) + BT62/((BT62+1)/(N62/1.6) + BT62/(O62/1.37))</f>
        <v>0</v>
      </c>
      <c r="R62">
        <f>(BP62*BR62)</f>
        <v>0</v>
      </c>
      <c r="S62">
        <f>(CG62+(R62+2*0.95*5.67E-8*(((CG62+$B$7)+273)^4-(CG62+273)^4)-44100*H62)/(1.84*29.3*O62+8*0.95*5.67E-8*(CG62+273)^3))</f>
        <v>0</v>
      </c>
      <c r="T62">
        <f>($C$7*CH62+$D$7*CI62+$E$7*S62)</f>
        <v>0</v>
      </c>
      <c r="U62">
        <f>0.61365*exp(17.502*T62/(240.97+T62))</f>
        <v>0</v>
      </c>
      <c r="V62">
        <f>(W62/X62*100)</f>
        <v>0</v>
      </c>
      <c r="W62">
        <f>BZ62*(CE62+CF62)/1000</f>
        <v>0</v>
      </c>
      <c r="X62">
        <f>0.61365*exp(17.502*CG62/(240.97+CG62))</f>
        <v>0</v>
      </c>
      <c r="Y62">
        <f>(U62-BZ62*(CE62+CF62)/1000)</f>
        <v>0</v>
      </c>
      <c r="Z62">
        <f>(-H62*44100)</f>
        <v>0</v>
      </c>
      <c r="AA62">
        <f>2*29.3*O62*0.92*(CG62-T62)</f>
        <v>0</v>
      </c>
      <c r="AB62">
        <f>2*0.95*5.67E-8*(((CG62+$B$7)+273)^4-(T62+273)^4)</f>
        <v>0</v>
      </c>
      <c r="AC62">
        <f>R62+AB62+Z62+AA62</f>
        <v>0</v>
      </c>
      <c r="AD62">
        <v>0</v>
      </c>
      <c r="AE62">
        <v>0</v>
      </c>
      <c r="AF62">
        <f>IF(AD62*$H$13&gt;=AH62,1.0,(AH62/(AH62-AD62*$H$13)))</f>
        <v>0</v>
      </c>
      <c r="AG62">
        <f>(AF62-1)*100</f>
        <v>0</v>
      </c>
      <c r="AH62">
        <f>MAX(0,($B$13+$C$13*CL62)/(1+$D$13*CL62)*CE62/(CG62+273)*$E$13)</f>
        <v>0</v>
      </c>
      <c r="AI62" t="s">
        <v>294</v>
      </c>
      <c r="AJ62">
        <v>0</v>
      </c>
      <c r="AK62">
        <v>0</v>
      </c>
      <c r="AL62">
        <f>AK62-AJ62</f>
        <v>0</v>
      </c>
      <c r="AM62">
        <f>AL62/AK62</f>
        <v>0</v>
      </c>
      <c r="AN62">
        <v>0</v>
      </c>
      <c r="AO62" t="s">
        <v>294</v>
      </c>
      <c r="AP62">
        <v>0</v>
      </c>
      <c r="AQ62">
        <v>0</v>
      </c>
      <c r="AR62">
        <f>1-AP62/AQ62</f>
        <v>0</v>
      </c>
      <c r="AS62">
        <v>0.5</v>
      </c>
      <c r="AT62">
        <f>BP62</f>
        <v>0</v>
      </c>
      <c r="AU62">
        <f>I62</f>
        <v>0</v>
      </c>
      <c r="AV62">
        <f>AR62*AS62*AT62</f>
        <v>0</v>
      </c>
      <c r="AW62">
        <f>BB62/AQ62</f>
        <v>0</v>
      </c>
      <c r="AX62">
        <f>(AU62-AN62)/AT62</f>
        <v>0</v>
      </c>
      <c r="AY62">
        <f>(AK62-AQ62)/AQ62</f>
        <v>0</v>
      </c>
      <c r="AZ62" t="s">
        <v>294</v>
      </c>
      <c r="BA62">
        <v>0</v>
      </c>
      <c r="BB62">
        <f>AQ62-BA62</f>
        <v>0</v>
      </c>
      <c r="BC62">
        <f>(AQ62-AP62)/(AQ62-BA62)</f>
        <v>0</v>
      </c>
      <c r="BD62">
        <f>(AK62-AQ62)/(AK62-BA62)</f>
        <v>0</v>
      </c>
      <c r="BE62">
        <f>(AQ62-AP62)/(AQ62-AJ62)</f>
        <v>0</v>
      </c>
      <c r="BF62">
        <f>(AK62-AQ62)/(AK62-AJ62)</f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f>$B$11*CM62+$C$11*CN62+$F$11*CO62*(1-CR62)</f>
        <v>0</v>
      </c>
      <c r="BP62">
        <f>BO62*BQ62</f>
        <v>0</v>
      </c>
      <c r="BQ62">
        <f>($B$11*$D$9+$C$11*$D$9+$F$11*((DB62+CT62)/MAX(DB62+CT62+DC62, 0.1)*$I$9+DC62/MAX(DB62+CT62+DC62, 0.1)*$J$9))/($B$11+$C$11+$F$11)</f>
        <v>0</v>
      </c>
      <c r="BR62">
        <f>($B$11*$K$9+$C$11*$K$9+$F$11*((DB62+CT62)/MAX(DB62+CT62+DC62, 0.1)*$P$9+DC62/MAX(DB62+CT62+DC62, 0.1)*$Q$9))/($B$11+$C$11+$F$11)</f>
        <v>0</v>
      </c>
      <c r="BS62">
        <v>6</v>
      </c>
      <c r="BT62">
        <v>0.5</v>
      </c>
      <c r="BU62" t="s">
        <v>295</v>
      </c>
      <c r="BV62">
        <v>2</v>
      </c>
      <c r="BW62">
        <v>1621533182.5</v>
      </c>
      <c r="BX62">
        <v>133.574</v>
      </c>
      <c r="BY62">
        <v>142.955</v>
      </c>
      <c r="BZ62">
        <v>13.0317</v>
      </c>
      <c r="CA62">
        <v>13.0467</v>
      </c>
      <c r="CB62">
        <v>127.173</v>
      </c>
      <c r="CC62">
        <v>12.8794</v>
      </c>
      <c r="CD62">
        <v>700.202</v>
      </c>
      <c r="CE62">
        <v>100.936</v>
      </c>
      <c r="CF62">
        <v>0.0993311</v>
      </c>
      <c r="CG62">
        <v>23.0139</v>
      </c>
      <c r="CH62">
        <v>22.9875</v>
      </c>
      <c r="CI62">
        <v>999.9</v>
      </c>
      <c r="CJ62">
        <v>0</v>
      </c>
      <c r="CK62">
        <v>0</v>
      </c>
      <c r="CL62">
        <v>10050</v>
      </c>
      <c r="CM62">
        <v>0</v>
      </c>
      <c r="CN62">
        <v>3.39241</v>
      </c>
      <c r="CO62">
        <v>600.011</v>
      </c>
      <c r="CP62">
        <v>0.933003</v>
      </c>
      <c r="CQ62">
        <v>0.0669971</v>
      </c>
      <c r="CR62">
        <v>0</v>
      </c>
      <c r="CS62">
        <v>3.3454</v>
      </c>
      <c r="CT62">
        <v>4.99951</v>
      </c>
      <c r="CU62">
        <v>89.6133</v>
      </c>
      <c r="CV62">
        <v>4814.19</v>
      </c>
      <c r="CW62">
        <v>37.937</v>
      </c>
      <c r="CX62">
        <v>41.562</v>
      </c>
      <c r="CY62">
        <v>40.312</v>
      </c>
      <c r="CZ62">
        <v>41.125</v>
      </c>
      <c r="DA62">
        <v>40.187</v>
      </c>
      <c r="DB62">
        <v>555.15</v>
      </c>
      <c r="DC62">
        <v>39.86</v>
      </c>
      <c r="DD62">
        <v>0</v>
      </c>
      <c r="DE62">
        <v>1621533186.3</v>
      </c>
      <c r="DF62">
        <v>0</v>
      </c>
      <c r="DG62">
        <v>3.375176</v>
      </c>
      <c r="DH62">
        <v>-0.245523083922568</v>
      </c>
      <c r="DI62">
        <v>1.08574615304038</v>
      </c>
      <c r="DJ62">
        <v>89.259496</v>
      </c>
      <c r="DK62">
        <v>15</v>
      </c>
      <c r="DL62">
        <v>1621532642.5</v>
      </c>
      <c r="DM62" t="s">
        <v>296</v>
      </c>
      <c r="DN62">
        <v>1621532642.5</v>
      </c>
      <c r="DO62">
        <v>1621532639</v>
      </c>
      <c r="DP62">
        <v>3</v>
      </c>
      <c r="DQ62">
        <v>-0.072</v>
      </c>
      <c r="DR62">
        <v>-0.003</v>
      </c>
      <c r="DS62">
        <v>8.557</v>
      </c>
      <c r="DT62">
        <v>0.153</v>
      </c>
      <c r="DU62">
        <v>420</v>
      </c>
      <c r="DV62">
        <v>13</v>
      </c>
      <c r="DW62">
        <v>1.61</v>
      </c>
      <c r="DX62">
        <v>0.39</v>
      </c>
      <c r="DY62">
        <v>-9.37831675</v>
      </c>
      <c r="DZ62">
        <v>-0.225090619136941</v>
      </c>
      <c r="EA62">
        <v>0.0849301853991705</v>
      </c>
      <c r="EB62">
        <v>1</v>
      </c>
      <c r="EC62">
        <v>3.39984848484848</v>
      </c>
      <c r="ED62">
        <v>-0.462055472936951</v>
      </c>
      <c r="EE62">
        <v>0.158956826845325</v>
      </c>
      <c r="EF62">
        <v>1</v>
      </c>
      <c r="EG62">
        <v>5.4685000000004e-07</v>
      </c>
      <c r="EH62">
        <v>0.0470430722026266</v>
      </c>
      <c r="EI62">
        <v>0.00691846374311277</v>
      </c>
      <c r="EJ62">
        <v>1</v>
      </c>
      <c r="EK62">
        <v>3</v>
      </c>
      <c r="EL62">
        <v>3</v>
      </c>
      <c r="EM62" t="s">
        <v>302</v>
      </c>
      <c r="EN62">
        <v>100</v>
      </c>
      <c r="EO62">
        <v>100</v>
      </c>
      <c r="EP62">
        <v>6.401</v>
      </c>
      <c r="EQ62">
        <v>0.1523</v>
      </c>
      <c r="ER62">
        <v>5.25094258564196</v>
      </c>
      <c r="ES62">
        <v>0.0095515401478521</v>
      </c>
      <c r="ET62">
        <v>-4.08282145803731e-06</v>
      </c>
      <c r="EU62">
        <v>9.61633180237613e-10</v>
      </c>
      <c r="EV62">
        <v>-0.0159267325573649</v>
      </c>
      <c r="EW62">
        <v>0.00964955815971448</v>
      </c>
      <c r="EX62">
        <v>0.000351754833574242</v>
      </c>
      <c r="EY62">
        <v>-6.74969522547015e-06</v>
      </c>
      <c r="EZ62">
        <v>-1</v>
      </c>
      <c r="FA62">
        <v>-1</v>
      </c>
      <c r="FB62">
        <v>-1</v>
      </c>
      <c r="FC62">
        <v>-1</v>
      </c>
      <c r="FD62">
        <v>9</v>
      </c>
      <c r="FE62">
        <v>9.1</v>
      </c>
      <c r="FF62">
        <v>2</v>
      </c>
      <c r="FG62">
        <v>794.328</v>
      </c>
      <c r="FH62">
        <v>737.947</v>
      </c>
      <c r="FI62">
        <v>19.9999</v>
      </c>
      <c r="FJ62">
        <v>27.0138</v>
      </c>
      <c r="FK62">
        <v>30</v>
      </c>
      <c r="FL62">
        <v>27.1191</v>
      </c>
      <c r="FM62">
        <v>27.095</v>
      </c>
      <c r="FN62">
        <v>11.5423</v>
      </c>
      <c r="FO62">
        <v>26.3517</v>
      </c>
      <c r="FP62">
        <v>12.8015</v>
      </c>
      <c r="FQ62">
        <v>20</v>
      </c>
      <c r="FR62">
        <v>154.89</v>
      </c>
      <c r="FS62">
        <v>13.1149</v>
      </c>
      <c r="FT62">
        <v>99.9965</v>
      </c>
      <c r="FU62">
        <v>100.352</v>
      </c>
    </row>
    <row r="63" spans="1:177">
      <c r="A63">
        <v>47</v>
      </c>
      <c r="B63">
        <v>1621533184.5</v>
      </c>
      <c r="C63">
        <v>92</v>
      </c>
      <c r="D63" t="s">
        <v>390</v>
      </c>
      <c r="E63" t="s">
        <v>391</v>
      </c>
      <c r="G63">
        <v>1621533184.5</v>
      </c>
      <c r="H63">
        <f>CD63*AF63*(BZ63-CA63)/(100*BS63*(1000-AF63*BZ63))</f>
        <v>0</v>
      </c>
      <c r="I63">
        <f>CD63*AF63*(BY63-BX63*(1000-AF63*CA63)/(1000-AF63*BZ63))/(100*BS63)</f>
        <v>0</v>
      </c>
      <c r="J63">
        <f>BX63 - IF(AF63&gt;1, I63*BS63*100.0/(AH63*CL63), 0)</f>
        <v>0</v>
      </c>
      <c r="K63">
        <f>((Q63-H63/2)*J63-I63)/(Q63+H63/2)</f>
        <v>0</v>
      </c>
      <c r="L63">
        <f>K63*(CE63+CF63)/1000.0</f>
        <v>0</v>
      </c>
      <c r="M63">
        <f>(BX63 - IF(AF63&gt;1, I63*BS63*100.0/(AH63*CL63), 0))*(CE63+CF63)/1000.0</f>
        <v>0</v>
      </c>
      <c r="N63">
        <f>2.0/((1/P63-1/O63)+SIGN(P63)*SQRT((1/P63-1/O63)*(1/P63-1/O63) + 4*BT63/((BT63+1)*(BT63+1))*(2*1/P63*1/O63-1/O63*1/O63)))</f>
        <v>0</v>
      </c>
      <c r="O63">
        <f>IF(LEFT(BU63,1)&lt;&gt;"0",IF(LEFT(BU63,1)="1",3.0,BV63),$D$5+$E$5*(CL63*CE63/($K$5*1000))+$F$5*(CL63*CE63/($K$5*1000))*MAX(MIN(BS63,$J$5),$I$5)*MAX(MIN(BS63,$J$5),$I$5)+$G$5*MAX(MIN(BS63,$J$5),$I$5)*(CL63*CE63/($K$5*1000))+$H$5*(CL63*CE63/($K$5*1000))*(CL63*CE63/($K$5*1000)))</f>
        <v>0</v>
      </c>
      <c r="P63">
        <f>H63*(1000-(1000*0.61365*exp(17.502*T63/(240.97+T63))/(CE63+CF63)+BZ63)/2)/(1000*0.61365*exp(17.502*T63/(240.97+T63))/(CE63+CF63)-BZ63)</f>
        <v>0</v>
      </c>
      <c r="Q63">
        <f>1/((BT63+1)/(N63/1.6)+1/(O63/1.37)) + BT63/((BT63+1)/(N63/1.6) + BT63/(O63/1.37))</f>
        <v>0</v>
      </c>
      <c r="R63">
        <f>(BP63*BR63)</f>
        <v>0</v>
      </c>
      <c r="S63">
        <f>(CG63+(R63+2*0.95*5.67E-8*(((CG63+$B$7)+273)^4-(CG63+273)^4)-44100*H63)/(1.84*29.3*O63+8*0.95*5.67E-8*(CG63+273)^3))</f>
        <v>0</v>
      </c>
      <c r="T63">
        <f>($C$7*CH63+$D$7*CI63+$E$7*S63)</f>
        <v>0</v>
      </c>
      <c r="U63">
        <f>0.61365*exp(17.502*T63/(240.97+T63))</f>
        <v>0</v>
      </c>
      <c r="V63">
        <f>(W63/X63*100)</f>
        <v>0</v>
      </c>
      <c r="W63">
        <f>BZ63*(CE63+CF63)/1000</f>
        <v>0</v>
      </c>
      <c r="X63">
        <f>0.61365*exp(17.502*CG63/(240.97+CG63))</f>
        <v>0</v>
      </c>
      <c r="Y63">
        <f>(U63-BZ63*(CE63+CF63)/1000)</f>
        <v>0</v>
      </c>
      <c r="Z63">
        <f>(-H63*44100)</f>
        <v>0</v>
      </c>
      <c r="AA63">
        <f>2*29.3*O63*0.92*(CG63-T63)</f>
        <v>0</v>
      </c>
      <c r="AB63">
        <f>2*0.95*5.67E-8*(((CG63+$B$7)+273)^4-(T63+273)^4)</f>
        <v>0</v>
      </c>
      <c r="AC63">
        <f>R63+AB63+Z63+AA63</f>
        <v>0</v>
      </c>
      <c r="AD63">
        <v>0</v>
      </c>
      <c r="AE63">
        <v>0</v>
      </c>
      <c r="AF63">
        <f>IF(AD63*$H$13&gt;=AH63,1.0,(AH63/(AH63-AD63*$H$13)))</f>
        <v>0</v>
      </c>
      <c r="AG63">
        <f>(AF63-1)*100</f>
        <v>0</v>
      </c>
      <c r="AH63">
        <f>MAX(0,($B$13+$C$13*CL63)/(1+$D$13*CL63)*CE63/(CG63+273)*$E$13)</f>
        <v>0</v>
      </c>
      <c r="AI63" t="s">
        <v>294</v>
      </c>
      <c r="AJ63">
        <v>0</v>
      </c>
      <c r="AK63">
        <v>0</v>
      </c>
      <c r="AL63">
        <f>AK63-AJ63</f>
        <v>0</v>
      </c>
      <c r="AM63">
        <f>AL63/AK63</f>
        <v>0</v>
      </c>
      <c r="AN63">
        <v>0</v>
      </c>
      <c r="AO63" t="s">
        <v>294</v>
      </c>
      <c r="AP63">
        <v>0</v>
      </c>
      <c r="AQ63">
        <v>0</v>
      </c>
      <c r="AR63">
        <f>1-AP63/AQ63</f>
        <v>0</v>
      </c>
      <c r="AS63">
        <v>0.5</v>
      </c>
      <c r="AT63">
        <f>BP63</f>
        <v>0</v>
      </c>
      <c r="AU63">
        <f>I63</f>
        <v>0</v>
      </c>
      <c r="AV63">
        <f>AR63*AS63*AT63</f>
        <v>0</v>
      </c>
      <c r="AW63">
        <f>BB63/AQ63</f>
        <v>0</v>
      </c>
      <c r="AX63">
        <f>(AU63-AN63)/AT63</f>
        <v>0</v>
      </c>
      <c r="AY63">
        <f>(AK63-AQ63)/AQ63</f>
        <v>0</v>
      </c>
      <c r="AZ63" t="s">
        <v>294</v>
      </c>
      <c r="BA63">
        <v>0</v>
      </c>
      <c r="BB63">
        <f>AQ63-BA63</f>
        <v>0</v>
      </c>
      <c r="BC63">
        <f>(AQ63-AP63)/(AQ63-BA63)</f>
        <v>0</v>
      </c>
      <c r="BD63">
        <f>(AK63-AQ63)/(AK63-BA63)</f>
        <v>0</v>
      </c>
      <c r="BE63">
        <f>(AQ63-AP63)/(AQ63-AJ63)</f>
        <v>0</v>
      </c>
      <c r="BF63">
        <f>(AK63-AQ63)/(AK63-AJ63)</f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f>$B$11*CM63+$C$11*CN63+$F$11*CO63*(1-CR63)</f>
        <v>0</v>
      </c>
      <c r="BP63">
        <f>BO63*BQ63</f>
        <v>0</v>
      </c>
      <c r="BQ63">
        <f>($B$11*$D$9+$C$11*$D$9+$F$11*((DB63+CT63)/MAX(DB63+CT63+DC63, 0.1)*$I$9+DC63/MAX(DB63+CT63+DC63, 0.1)*$J$9))/($B$11+$C$11+$F$11)</f>
        <v>0</v>
      </c>
      <c r="BR63">
        <f>($B$11*$K$9+$C$11*$K$9+$F$11*((DB63+CT63)/MAX(DB63+CT63+DC63, 0.1)*$P$9+DC63/MAX(DB63+CT63+DC63, 0.1)*$Q$9))/($B$11+$C$11+$F$11)</f>
        <v>0</v>
      </c>
      <c r="BS63">
        <v>6</v>
      </c>
      <c r="BT63">
        <v>0.5</v>
      </c>
      <c r="BU63" t="s">
        <v>295</v>
      </c>
      <c r="BV63">
        <v>2</v>
      </c>
      <c r="BW63">
        <v>1621533184.5</v>
      </c>
      <c r="BX63">
        <v>136.926</v>
      </c>
      <c r="BY63">
        <v>146.347</v>
      </c>
      <c r="BZ63">
        <v>13.0344</v>
      </c>
      <c r="CA63">
        <v>13.0523</v>
      </c>
      <c r="CB63">
        <v>130.496</v>
      </c>
      <c r="CC63">
        <v>12.8821</v>
      </c>
      <c r="CD63">
        <v>699.844</v>
      </c>
      <c r="CE63">
        <v>100.937</v>
      </c>
      <c r="CF63">
        <v>0.100661</v>
      </c>
      <c r="CG63">
        <v>23.0143</v>
      </c>
      <c r="CH63">
        <v>23.0007</v>
      </c>
      <c r="CI63">
        <v>999.9</v>
      </c>
      <c r="CJ63">
        <v>0</v>
      </c>
      <c r="CK63">
        <v>0</v>
      </c>
      <c r="CL63">
        <v>9970</v>
      </c>
      <c r="CM63">
        <v>0</v>
      </c>
      <c r="CN63">
        <v>3.39241</v>
      </c>
      <c r="CO63">
        <v>600.004</v>
      </c>
      <c r="CP63">
        <v>0.933003</v>
      </c>
      <c r="CQ63">
        <v>0.0669971</v>
      </c>
      <c r="CR63">
        <v>0</v>
      </c>
      <c r="CS63">
        <v>3.7314</v>
      </c>
      <c r="CT63">
        <v>4.99951</v>
      </c>
      <c r="CU63">
        <v>89.3364</v>
      </c>
      <c r="CV63">
        <v>4814.14</v>
      </c>
      <c r="CW63">
        <v>37.937</v>
      </c>
      <c r="CX63">
        <v>41.562</v>
      </c>
      <c r="CY63">
        <v>40.312</v>
      </c>
      <c r="CZ63">
        <v>41.187</v>
      </c>
      <c r="DA63">
        <v>40.187</v>
      </c>
      <c r="DB63">
        <v>555.14</v>
      </c>
      <c r="DC63">
        <v>39.86</v>
      </c>
      <c r="DD63">
        <v>0</v>
      </c>
      <c r="DE63">
        <v>1621533188.1</v>
      </c>
      <c r="DF63">
        <v>0</v>
      </c>
      <c r="DG63">
        <v>3.39111153846154</v>
      </c>
      <c r="DH63">
        <v>0.0684683683532531</v>
      </c>
      <c r="DI63">
        <v>1.31234871896508</v>
      </c>
      <c r="DJ63">
        <v>89.3051846153846</v>
      </c>
      <c r="DK63">
        <v>15</v>
      </c>
      <c r="DL63">
        <v>1621532642.5</v>
      </c>
      <c r="DM63" t="s">
        <v>296</v>
      </c>
      <c r="DN63">
        <v>1621532642.5</v>
      </c>
      <c r="DO63">
        <v>1621532639</v>
      </c>
      <c r="DP63">
        <v>3</v>
      </c>
      <c r="DQ63">
        <v>-0.072</v>
      </c>
      <c r="DR63">
        <v>-0.003</v>
      </c>
      <c r="DS63">
        <v>8.557</v>
      </c>
      <c r="DT63">
        <v>0.153</v>
      </c>
      <c r="DU63">
        <v>420</v>
      </c>
      <c r="DV63">
        <v>13</v>
      </c>
      <c r="DW63">
        <v>1.61</v>
      </c>
      <c r="DX63">
        <v>0.39</v>
      </c>
      <c r="DY63">
        <v>-9.3856335</v>
      </c>
      <c r="DZ63">
        <v>-0.26920277673545</v>
      </c>
      <c r="EA63">
        <v>0.0893681132045987</v>
      </c>
      <c r="EB63">
        <v>1</v>
      </c>
      <c r="EC63">
        <v>3.38864</v>
      </c>
      <c r="ED63">
        <v>-0.237527201565561</v>
      </c>
      <c r="EE63">
        <v>0.155834511490326</v>
      </c>
      <c r="EF63">
        <v>1</v>
      </c>
      <c r="EG63">
        <v>-0.00102127065</v>
      </c>
      <c r="EH63">
        <v>0.000665748090056295</v>
      </c>
      <c r="EI63">
        <v>0.00863854687762644</v>
      </c>
      <c r="EJ63">
        <v>1</v>
      </c>
      <c r="EK63">
        <v>3</v>
      </c>
      <c r="EL63">
        <v>3</v>
      </c>
      <c r="EM63" t="s">
        <v>302</v>
      </c>
      <c r="EN63">
        <v>100</v>
      </c>
      <c r="EO63">
        <v>100</v>
      </c>
      <c r="EP63">
        <v>6.43</v>
      </c>
      <c r="EQ63">
        <v>0.1523</v>
      </c>
      <c r="ER63">
        <v>5.25094258564196</v>
      </c>
      <c r="ES63">
        <v>0.0095515401478521</v>
      </c>
      <c r="ET63">
        <v>-4.08282145803731e-06</v>
      </c>
      <c r="EU63">
        <v>9.61633180237613e-10</v>
      </c>
      <c r="EV63">
        <v>-0.0159267325573649</v>
      </c>
      <c r="EW63">
        <v>0.00964955815971448</v>
      </c>
      <c r="EX63">
        <v>0.000351754833574242</v>
      </c>
      <c r="EY63">
        <v>-6.74969522547015e-06</v>
      </c>
      <c r="EZ63">
        <v>-1</v>
      </c>
      <c r="FA63">
        <v>-1</v>
      </c>
      <c r="FB63">
        <v>-1</v>
      </c>
      <c r="FC63">
        <v>-1</v>
      </c>
      <c r="FD63">
        <v>9</v>
      </c>
      <c r="FE63">
        <v>9.1</v>
      </c>
      <c r="FF63">
        <v>2</v>
      </c>
      <c r="FG63">
        <v>794.136</v>
      </c>
      <c r="FH63">
        <v>737.947</v>
      </c>
      <c r="FI63">
        <v>19.9998</v>
      </c>
      <c r="FJ63">
        <v>27.0138</v>
      </c>
      <c r="FK63">
        <v>29.9999</v>
      </c>
      <c r="FL63">
        <v>27.1177</v>
      </c>
      <c r="FM63">
        <v>27.0945</v>
      </c>
      <c r="FN63">
        <v>11.7453</v>
      </c>
      <c r="FO63">
        <v>26.3517</v>
      </c>
      <c r="FP63">
        <v>12.8015</v>
      </c>
      <c r="FQ63">
        <v>20</v>
      </c>
      <c r="FR63">
        <v>158.26</v>
      </c>
      <c r="FS63">
        <v>13.1149</v>
      </c>
      <c r="FT63">
        <v>99.9954</v>
      </c>
      <c r="FU63">
        <v>100.352</v>
      </c>
    </row>
    <row r="64" spans="1:177">
      <c r="A64">
        <v>48</v>
      </c>
      <c r="B64">
        <v>1621533186.5</v>
      </c>
      <c r="C64">
        <v>94</v>
      </c>
      <c r="D64" t="s">
        <v>392</v>
      </c>
      <c r="E64" t="s">
        <v>393</v>
      </c>
      <c r="G64">
        <v>1621533186.5</v>
      </c>
      <c r="H64">
        <f>CD64*AF64*(BZ64-CA64)/(100*BS64*(1000-AF64*BZ64))</f>
        <v>0</v>
      </c>
      <c r="I64">
        <f>CD64*AF64*(BY64-BX64*(1000-AF64*CA64)/(1000-AF64*BZ64))/(100*BS64)</f>
        <v>0</v>
      </c>
      <c r="J64">
        <f>BX64 - IF(AF64&gt;1, I64*BS64*100.0/(AH64*CL64), 0)</f>
        <v>0</v>
      </c>
      <c r="K64">
        <f>((Q64-H64/2)*J64-I64)/(Q64+H64/2)</f>
        <v>0</v>
      </c>
      <c r="L64">
        <f>K64*(CE64+CF64)/1000.0</f>
        <v>0</v>
      </c>
      <c r="M64">
        <f>(BX64 - IF(AF64&gt;1, I64*BS64*100.0/(AH64*CL64), 0))*(CE64+CF64)/1000.0</f>
        <v>0</v>
      </c>
      <c r="N64">
        <f>2.0/((1/P64-1/O64)+SIGN(P64)*SQRT((1/P64-1/O64)*(1/P64-1/O64) + 4*BT64/((BT64+1)*(BT64+1))*(2*1/P64*1/O64-1/O64*1/O64)))</f>
        <v>0</v>
      </c>
      <c r="O64">
        <f>IF(LEFT(BU64,1)&lt;&gt;"0",IF(LEFT(BU64,1)="1",3.0,BV64),$D$5+$E$5*(CL64*CE64/($K$5*1000))+$F$5*(CL64*CE64/($K$5*1000))*MAX(MIN(BS64,$J$5),$I$5)*MAX(MIN(BS64,$J$5),$I$5)+$G$5*MAX(MIN(BS64,$J$5),$I$5)*(CL64*CE64/($K$5*1000))+$H$5*(CL64*CE64/($K$5*1000))*(CL64*CE64/($K$5*1000)))</f>
        <v>0</v>
      </c>
      <c r="P64">
        <f>H64*(1000-(1000*0.61365*exp(17.502*T64/(240.97+T64))/(CE64+CF64)+BZ64)/2)/(1000*0.61365*exp(17.502*T64/(240.97+T64))/(CE64+CF64)-BZ64)</f>
        <v>0</v>
      </c>
      <c r="Q64">
        <f>1/((BT64+1)/(N64/1.6)+1/(O64/1.37)) + BT64/((BT64+1)/(N64/1.6) + BT64/(O64/1.37))</f>
        <v>0</v>
      </c>
      <c r="R64">
        <f>(BP64*BR64)</f>
        <v>0</v>
      </c>
      <c r="S64">
        <f>(CG64+(R64+2*0.95*5.67E-8*(((CG64+$B$7)+273)^4-(CG64+273)^4)-44100*H64)/(1.84*29.3*O64+8*0.95*5.67E-8*(CG64+273)^3))</f>
        <v>0</v>
      </c>
      <c r="T64">
        <f>($C$7*CH64+$D$7*CI64+$E$7*S64)</f>
        <v>0</v>
      </c>
      <c r="U64">
        <f>0.61365*exp(17.502*T64/(240.97+T64))</f>
        <v>0</v>
      </c>
      <c r="V64">
        <f>(W64/X64*100)</f>
        <v>0</v>
      </c>
      <c r="W64">
        <f>BZ64*(CE64+CF64)/1000</f>
        <v>0</v>
      </c>
      <c r="X64">
        <f>0.61365*exp(17.502*CG64/(240.97+CG64))</f>
        <v>0</v>
      </c>
      <c r="Y64">
        <f>(U64-BZ64*(CE64+CF64)/1000)</f>
        <v>0</v>
      </c>
      <c r="Z64">
        <f>(-H64*44100)</f>
        <v>0</v>
      </c>
      <c r="AA64">
        <f>2*29.3*O64*0.92*(CG64-T64)</f>
        <v>0</v>
      </c>
      <c r="AB64">
        <f>2*0.95*5.67E-8*(((CG64+$B$7)+273)^4-(T64+273)^4)</f>
        <v>0</v>
      </c>
      <c r="AC64">
        <f>R64+AB64+Z64+AA64</f>
        <v>0</v>
      </c>
      <c r="AD64">
        <v>0</v>
      </c>
      <c r="AE64">
        <v>0</v>
      </c>
      <c r="AF64">
        <f>IF(AD64*$H$13&gt;=AH64,1.0,(AH64/(AH64-AD64*$H$13)))</f>
        <v>0</v>
      </c>
      <c r="AG64">
        <f>(AF64-1)*100</f>
        <v>0</v>
      </c>
      <c r="AH64">
        <f>MAX(0,($B$13+$C$13*CL64)/(1+$D$13*CL64)*CE64/(CG64+273)*$E$13)</f>
        <v>0</v>
      </c>
      <c r="AI64" t="s">
        <v>294</v>
      </c>
      <c r="AJ64">
        <v>0</v>
      </c>
      <c r="AK64">
        <v>0</v>
      </c>
      <c r="AL64">
        <f>AK64-AJ64</f>
        <v>0</v>
      </c>
      <c r="AM64">
        <f>AL64/AK64</f>
        <v>0</v>
      </c>
      <c r="AN64">
        <v>0</v>
      </c>
      <c r="AO64" t="s">
        <v>294</v>
      </c>
      <c r="AP64">
        <v>0</v>
      </c>
      <c r="AQ64">
        <v>0</v>
      </c>
      <c r="AR64">
        <f>1-AP64/AQ64</f>
        <v>0</v>
      </c>
      <c r="AS64">
        <v>0.5</v>
      </c>
      <c r="AT64">
        <f>BP64</f>
        <v>0</v>
      </c>
      <c r="AU64">
        <f>I64</f>
        <v>0</v>
      </c>
      <c r="AV64">
        <f>AR64*AS64*AT64</f>
        <v>0</v>
      </c>
      <c r="AW64">
        <f>BB64/AQ64</f>
        <v>0</v>
      </c>
      <c r="AX64">
        <f>(AU64-AN64)/AT64</f>
        <v>0</v>
      </c>
      <c r="AY64">
        <f>(AK64-AQ64)/AQ64</f>
        <v>0</v>
      </c>
      <c r="AZ64" t="s">
        <v>294</v>
      </c>
      <c r="BA64">
        <v>0</v>
      </c>
      <c r="BB64">
        <f>AQ64-BA64</f>
        <v>0</v>
      </c>
      <c r="BC64">
        <f>(AQ64-AP64)/(AQ64-BA64)</f>
        <v>0</v>
      </c>
      <c r="BD64">
        <f>(AK64-AQ64)/(AK64-BA64)</f>
        <v>0</v>
      </c>
      <c r="BE64">
        <f>(AQ64-AP64)/(AQ64-AJ64)</f>
        <v>0</v>
      </c>
      <c r="BF64">
        <f>(AK64-AQ64)/(AK64-AJ64)</f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f>$B$11*CM64+$C$11*CN64+$F$11*CO64*(1-CR64)</f>
        <v>0</v>
      </c>
      <c r="BP64">
        <f>BO64*BQ64</f>
        <v>0</v>
      </c>
      <c r="BQ64">
        <f>($B$11*$D$9+$C$11*$D$9+$F$11*((DB64+CT64)/MAX(DB64+CT64+DC64, 0.1)*$I$9+DC64/MAX(DB64+CT64+DC64, 0.1)*$J$9))/($B$11+$C$11+$F$11)</f>
        <v>0</v>
      </c>
      <c r="BR64">
        <f>($B$11*$K$9+$C$11*$K$9+$F$11*((DB64+CT64)/MAX(DB64+CT64+DC64, 0.1)*$P$9+DC64/MAX(DB64+CT64+DC64, 0.1)*$Q$9))/($B$11+$C$11+$F$11)</f>
        <v>0</v>
      </c>
      <c r="BS64">
        <v>6</v>
      </c>
      <c r="BT64">
        <v>0.5</v>
      </c>
      <c r="BU64" t="s">
        <v>295</v>
      </c>
      <c r="BV64">
        <v>2</v>
      </c>
      <c r="BW64">
        <v>1621533186.5</v>
      </c>
      <c r="BX64">
        <v>140.322</v>
      </c>
      <c r="BY64">
        <v>149.772</v>
      </c>
      <c r="BZ64">
        <v>13.044</v>
      </c>
      <c r="CA64">
        <v>13.051</v>
      </c>
      <c r="CB64">
        <v>133.863</v>
      </c>
      <c r="CC64">
        <v>12.8915</v>
      </c>
      <c r="CD64">
        <v>699.969</v>
      </c>
      <c r="CE64">
        <v>100.932</v>
      </c>
      <c r="CF64">
        <v>0.100063</v>
      </c>
      <c r="CG64">
        <v>23.0166</v>
      </c>
      <c r="CH64">
        <v>22.9855</v>
      </c>
      <c r="CI64">
        <v>999.9</v>
      </c>
      <c r="CJ64">
        <v>0</v>
      </c>
      <c r="CK64">
        <v>0</v>
      </c>
      <c r="CL64">
        <v>10020</v>
      </c>
      <c r="CM64">
        <v>0</v>
      </c>
      <c r="CN64">
        <v>3.39241</v>
      </c>
      <c r="CO64">
        <v>599.996</v>
      </c>
      <c r="CP64">
        <v>0.933003</v>
      </c>
      <c r="CQ64">
        <v>0.0669971</v>
      </c>
      <c r="CR64">
        <v>0</v>
      </c>
      <c r="CS64">
        <v>3.4982</v>
      </c>
      <c r="CT64">
        <v>4.99951</v>
      </c>
      <c r="CU64">
        <v>89.4255</v>
      </c>
      <c r="CV64">
        <v>4814.07</v>
      </c>
      <c r="CW64">
        <v>37.937</v>
      </c>
      <c r="CX64">
        <v>41.562</v>
      </c>
      <c r="CY64">
        <v>40.312</v>
      </c>
      <c r="CZ64">
        <v>41.187</v>
      </c>
      <c r="DA64">
        <v>40.187</v>
      </c>
      <c r="DB64">
        <v>555.13</v>
      </c>
      <c r="DC64">
        <v>39.86</v>
      </c>
      <c r="DD64">
        <v>0</v>
      </c>
      <c r="DE64">
        <v>1621533190.5</v>
      </c>
      <c r="DF64">
        <v>0</v>
      </c>
      <c r="DG64">
        <v>3.40886923076923</v>
      </c>
      <c r="DH64">
        <v>0.151637597728973</v>
      </c>
      <c r="DI64">
        <v>1.98551452798284</v>
      </c>
      <c r="DJ64">
        <v>89.3400653846154</v>
      </c>
      <c r="DK64">
        <v>15</v>
      </c>
      <c r="DL64">
        <v>1621532642.5</v>
      </c>
      <c r="DM64" t="s">
        <v>296</v>
      </c>
      <c r="DN64">
        <v>1621532642.5</v>
      </c>
      <c r="DO64">
        <v>1621532639</v>
      </c>
      <c r="DP64">
        <v>3</v>
      </c>
      <c r="DQ64">
        <v>-0.072</v>
      </c>
      <c r="DR64">
        <v>-0.003</v>
      </c>
      <c r="DS64">
        <v>8.557</v>
      </c>
      <c r="DT64">
        <v>0.153</v>
      </c>
      <c r="DU64">
        <v>420</v>
      </c>
      <c r="DV64">
        <v>13</v>
      </c>
      <c r="DW64">
        <v>1.61</v>
      </c>
      <c r="DX64">
        <v>0.39</v>
      </c>
      <c r="DY64">
        <v>-9.3864665</v>
      </c>
      <c r="DZ64">
        <v>-0.334166679174456</v>
      </c>
      <c r="EA64">
        <v>0.0895324295032251</v>
      </c>
      <c r="EB64">
        <v>1</v>
      </c>
      <c r="EC64">
        <v>3.39665757575758</v>
      </c>
      <c r="ED64">
        <v>0.206688413758138</v>
      </c>
      <c r="EE64">
        <v>0.157679404374256</v>
      </c>
      <c r="EF64">
        <v>1</v>
      </c>
      <c r="EG64">
        <v>-0.00187004165</v>
      </c>
      <c r="EH64">
        <v>-0.0330714030393996</v>
      </c>
      <c r="EI64">
        <v>0.0095070439155592</v>
      </c>
      <c r="EJ64">
        <v>1</v>
      </c>
      <c r="EK64">
        <v>3</v>
      </c>
      <c r="EL64">
        <v>3</v>
      </c>
      <c r="EM64" t="s">
        <v>302</v>
      </c>
      <c r="EN64">
        <v>100</v>
      </c>
      <c r="EO64">
        <v>100</v>
      </c>
      <c r="EP64">
        <v>6.459</v>
      </c>
      <c r="EQ64">
        <v>0.1525</v>
      </c>
      <c r="ER64">
        <v>5.25094258564196</v>
      </c>
      <c r="ES64">
        <v>0.0095515401478521</v>
      </c>
      <c r="ET64">
        <v>-4.08282145803731e-06</v>
      </c>
      <c r="EU64">
        <v>9.61633180237613e-10</v>
      </c>
      <c r="EV64">
        <v>-0.0159267325573649</v>
      </c>
      <c r="EW64">
        <v>0.00964955815971448</v>
      </c>
      <c r="EX64">
        <v>0.000351754833574242</v>
      </c>
      <c r="EY64">
        <v>-6.74969522547015e-06</v>
      </c>
      <c r="EZ64">
        <v>-1</v>
      </c>
      <c r="FA64">
        <v>-1</v>
      </c>
      <c r="FB64">
        <v>-1</v>
      </c>
      <c r="FC64">
        <v>-1</v>
      </c>
      <c r="FD64">
        <v>9.1</v>
      </c>
      <c r="FE64">
        <v>9.1</v>
      </c>
      <c r="FF64">
        <v>2</v>
      </c>
      <c r="FG64">
        <v>793.76</v>
      </c>
      <c r="FH64">
        <v>738.293</v>
      </c>
      <c r="FI64">
        <v>20</v>
      </c>
      <c r="FJ64">
        <v>27.0138</v>
      </c>
      <c r="FK64">
        <v>30</v>
      </c>
      <c r="FL64">
        <v>27.1168</v>
      </c>
      <c r="FM64">
        <v>27.0927</v>
      </c>
      <c r="FN64">
        <v>11.9345</v>
      </c>
      <c r="FO64">
        <v>26.3517</v>
      </c>
      <c r="FP64">
        <v>12.8015</v>
      </c>
      <c r="FQ64">
        <v>20</v>
      </c>
      <c r="FR64">
        <v>161.63</v>
      </c>
      <c r="FS64">
        <v>13.1149</v>
      </c>
      <c r="FT64">
        <v>99.9949</v>
      </c>
      <c r="FU64">
        <v>100.352</v>
      </c>
    </row>
    <row r="65" spans="1:177">
      <c r="A65">
        <v>49</v>
      </c>
      <c r="B65">
        <v>1621533188.5</v>
      </c>
      <c r="C65">
        <v>96</v>
      </c>
      <c r="D65" t="s">
        <v>394</v>
      </c>
      <c r="E65" t="s">
        <v>395</v>
      </c>
      <c r="G65">
        <v>1621533188.5</v>
      </c>
      <c r="H65">
        <f>CD65*AF65*(BZ65-CA65)/(100*BS65*(1000-AF65*BZ65))</f>
        <v>0</v>
      </c>
      <c r="I65">
        <f>CD65*AF65*(BY65-BX65*(1000-AF65*CA65)/(1000-AF65*BZ65))/(100*BS65)</f>
        <v>0</v>
      </c>
      <c r="J65">
        <f>BX65 - IF(AF65&gt;1, I65*BS65*100.0/(AH65*CL65), 0)</f>
        <v>0</v>
      </c>
      <c r="K65">
        <f>((Q65-H65/2)*J65-I65)/(Q65+H65/2)</f>
        <v>0</v>
      </c>
      <c r="L65">
        <f>K65*(CE65+CF65)/1000.0</f>
        <v>0</v>
      </c>
      <c r="M65">
        <f>(BX65 - IF(AF65&gt;1, I65*BS65*100.0/(AH65*CL65), 0))*(CE65+CF65)/1000.0</f>
        <v>0</v>
      </c>
      <c r="N65">
        <f>2.0/((1/P65-1/O65)+SIGN(P65)*SQRT((1/P65-1/O65)*(1/P65-1/O65) + 4*BT65/((BT65+1)*(BT65+1))*(2*1/P65*1/O65-1/O65*1/O65)))</f>
        <v>0</v>
      </c>
      <c r="O65">
        <f>IF(LEFT(BU65,1)&lt;&gt;"0",IF(LEFT(BU65,1)="1",3.0,BV65),$D$5+$E$5*(CL65*CE65/($K$5*1000))+$F$5*(CL65*CE65/($K$5*1000))*MAX(MIN(BS65,$J$5),$I$5)*MAX(MIN(BS65,$J$5),$I$5)+$G$5*MAX(MIN(BS65,$J$5),$I$5)*(CL65*CE65/($K$5*1000))+$H$5*(CL65*CE65/($K$5*1000))*(CL65*CE65/($K$5*1000)))</f>
        <v>0</v>
      </c>
      <c r="P65">
        <f>H65*(1000-(1000*0.61365*exp(17.502*T65/(240.97+T65))/(CE65+CF65)+BZ65)/2)/(1000*0.61365*exp(17.502*T65/(240.97+T65))/(CE65+CF65)-BZ65)</f>
        <v>0</v>
      </c>
      <c r="Q65">
        <f>1/((BT65+1)/(N65/1.6)+1/(O65/1.37)) + BT65/((BT65+1)/(N65/1.6) + BT65/(O65/1.37))</f>
        <v>0</v>
      </c>
      <c r="R65">
        <f>(BP65*BR65)</f>
        <v>0</v>
      </c>
      <c r="S65">
        <f>(CG65+(R65+2*0.95*5.67E-8*(((CG65+$B$7)+273)^4-(CG65+273)^4)-44100*H65)/(1.84*29.3*O65+8*0.95*5.67E-8*(CG65+273)^3))</f>
        <v>0</v>
      </c>
      <c r="T65">
        <f>($C$7*CH65+$D$7*CI65+$E$7*S65)</f>
        <v>0</v>
      </c>
      <c r="U65">
        <f>0.61365*exp(17.502*T65/(240.97+T65))</f>
        <v>0</v>
      </c>
      <c r="V65">
        <f>(W65/X65*100)</f>
        <v>0</v>
      </c>
      <c r="W65">
        <f>BZ65*(CE65+CF65)/1000</f>
        <v>0</v>
      </c>
      <c r="X65">
        <f>0.61365*exp(17.502*CG65/(240.97+CG65))</f>
        <v>0</v>
      </c>
      <c r="Y65">
        <f>(U65-BZ65*(CE65+CF65)/1000)</f>
        <v>0</v>
      </c>
      <c r="Z65">
        <f>(-H65*44100)</f>
        <v>0</v>
      </c>
      <c r="AA65">
        <f>2*29.3*O65*0.92*(CG65-T65)</f>
        <v>0</v>
      </c>
      <c r="AB65">
        <f>2*0.95*5.67E-8*(((CG65+$B$7)+273)^4-(T65+273)^4)</f>
        <v>0</v>
      </c>
      <c r="AC65">
        <f>R65+AB65+Z65+AA65</f>
        <v>0</v>
      </c>
      <c r="AD65">
        <v>0</v>
      </c>
      <c r="AE65">
        <v>0</v>
      </c>
      <c r="AF65">
        <f>IF(AD65*$H$13&gt;=AH65,1.0,(AH65/(AH65-AD65*$H$13)))</f>
        <v>0</v>
      </c>
      <c r="AG65">
        <f>(AF65-1)*100</f>
        <v>0</v>
      </c>
      <c r="AH65">
        <f>MAX(0,($B$13+$C$13*CL65)/(1+$D$13*CL65)*CE65/(CG65+273)*$E$13)</f>
        <v>0</v>
      </c>
      <c r="AI65" t="s">
        <v>294</v>
      </c>
      <c r="AJ65">
        <v>0</v>
      </c>
      <c r="AK65">
        <v>0</v>
      </c>
      <c r="AL65">
        <f>AK65-AJ65</f>
        <v>0</v>
      </c>
      <c r="AM65">
        <f>AL65/AK65</f>
        <v>0</v>
      </c>
      <c r="AN65">
        <v>0</v>
      </c>
      <c r="AO65" t="s">
        <v>294</v>
      </c>
      <c r="AP65">
        <v>0</v>
      </c>
      <c r="AQ65">
        <v>0</v>
      </c>
      <c r="AR65">
        <f>1-AP65/AQ65</f>
        <v>0</v>
      </c>
      <c r="AS65">
        <v>0.5</v>
      </c>
      <c r="AT65">
        <f>BP65</f>
        <v>0</v>
      </c>
      <c r="AU65">
        <f>I65</f>
        <v>0</v>
      </c>
      <c r="AV65">
        <f>AR65*AS65*AT65</f>
        <v>0</v>
      </c>
      <c r="AW65">
        <f>BB65/AQ65</f>
        <v>0</v>
      </c>
      <c r="AX65">
        <f>(AU65-AN65)/AT65</f>
        <v>0</v>
      </c>
      <c r="AY65">
        <f>(AK65-AQ65)/AQ65</f>
        <v>0</v>
      </c>
      <c r="AZ65" t="s">
        <v>294</v>
      </c>
      <c r="BA65">
        <v>0</v>
      </c>
      <c r="BB65">
        <f>AQ65-BA65</f>
        <v>0</v>
      </c>
      <c r="BC65">
        <f>(AQ65-AP65)/(AQ65-BA65)</f>
        <v>0</v>
      </c>
      <c r="BD65">
        <f>(AK65-AQ65)/(AK65-BA65)</f>
        <v>0</v>
      </c>
      <c r="BE65">
        <f>(AQ65-AP65)/(AQ65-AJ65)</f>
        <v>0</v>
      </c>
      <c r="BF65">
        <f>(AK65-AQ65)/(AK65-AJ65)</f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f>$B$11*CM65+$C$11*CN65+$F$11*CO65*(1-CR65)</f>
        <v>0</v>
      </c>
      <c r="BP65">
        <f>BO65*BQ65</f>
        <v>0</v>
      </c>
      <c r="BQ65">
        <f>($B$11*$D$9+$C$11*$D$9+$F$11*((DB65+CT65)/MAX(DB65+CT65+DC65, 0.1)*$I$9+DC65/MAX(DB65+CT65+DC65, 0.1)*$J$9))/($B$11+$C$11+$F$11)</f>
        <v>0</v>
      </c>
      <c r="BR65">
        <f>($B$11*$K$9+$C$11*$K$9+$F$11*((DB65+CT65)/MAX(DB65+CT65+DC65, 0.1)*$P$9+DC65/MAX(DB65+CT65+DC65, 0.1)*$Q$9))/($B$11+$C$11+$F$11)</f>
        <v>0</v>
      </c>
      <c r="BS65">
        <v>6</v>
      </c>
      <c r="BT65">
        <v>0.5</v>
      </c>
      <c r="BU65" t="s">
        <v>295</v>
      </c>
      <c r="BV65">
        <v>2</v>
      </c>
      <c r="BW65">
        <v>1621533188.5</v>
      </c>
      <c r="BX65">
        <v>143.693</v>
      </c>
      <c r="BY65">
        <v>153.038</v>
      </c>
      <c r="BZ65">
        <v>13.0405</v>
      </c>
      <c r="CA65">
        <v>13.043</v>
      </c>
      <c r="CB65">
        <v>137.206</v>
      </c>
      <c r="CC65">
        <v>12.8881</v>
      </c>
      <c r="CD65">
        <v>699.854</v>
      </c>
      <c r="CE65">
        <v>100.937</v>
      </c>
      <c r="CF65">
        <v>0.100386</v>
      </c>
      <c r="CG65">
        <v>23.0155</v>
      </c>
      <c r="CH65">
        <v>22.9953</v>
      </c>
      <c r="CI65">
        <v>999.9</v>
      </c>
      <c r="CJ65">
        <v>0</v>
      </c>
      <c r="CK65">
        <v>0</v>
      </c>
      <c r="CL65">
        <v>9990</v>
      </c>
      <c r="CM65">
        <v>0</v>
      </c>
      <c r="CN65">
        <v>3.39241</v>
      </c>
      <c r="CO65">
        <v>600.004</v>
      </c>
      <c r="CP65">
        <v>0.933003</v>
      </c>
      <c r="CQ65">
        <v>0.0669971</v>
      </c>
      <c r="CR65">
        <v>0</v>
      </c>
      <c r="CS65">
        <v>3.2488</v>
      </c>
      <c r="CT65">
        <v>4.99951</v>
      </c>
      <c r="CU65">
        <v>89.5095</v>
      </c>
      <c r="CV65">
        <v>4814.13</v>
      </c>
      <c r="CW65">
        <v>37.937</v>
      </c>
      <c r="CX65">
        <v>41.562</v>
      </c>
      <c r="CY65">
        <v>40.312</v>
      </c>
      <c r="CZ65">
        <v>41.187</v>
      </c>
      <c r="DA65">
        <v>40.187</v>
      </c>
      <c r="DB65">
        <v>555.14</v>
      </c>
      <c r="DC65">
        <v>39.86</v>
      </c>
      <c r="DD65">
        <v>0</v>
      </c>
      <c r="DE65">
        <v>1621533192.3</v>
      </c>
      <c r="DF65">
        <v>0</v>
      </c>
      <c r="DG65">
        <v>3.392388</v>
      </c>
      <c r="DH65">
        <v>0.332507686100583</v>
      </c>
      <c r="DI65">
        <v>1.54745384662427</v>
      </c>
      <c r="DJ65">
        <v>89.39588</v>
      </c>
      <c r="DK65">
        <v>15</v>
      </c>
      <c r="DL65">
        <v>1621532642.5</v>
      </c>
      <c r="DM65" t="s">
        <v>296</v>
      </c>
      <c r="DN65">
        <v>1621532642.5</v>
      </c>
      <c r="DO65">
        <v>1621532639</v>
      </c>
      <c r="DP65">
        <v>3</v>
      </c>
      <c r="DQ65">
        <v>-0.072</v>
      </c>
      <c r="DR65">
        <v>-0.003</v>
      </c>
      <c r="DS65">
        <v>8.557</v>
      </c>
      <c r="DT65">
        <v>0.153</v>
      </c>
      <c r="DU65">
        <v>420</v>
      </c>
      <c r="DV65">
        <v>13</v>
      </c>
      <c r="DW65">
        <v>1.61</v>
      </c>
      <c r="DX65">
        <v>0.39</v>
      </c>
      <c r="DY65">
        <v>-9.39675275</v>
      </c>
      <c r="DZ65">
        <v>-0.335733996247656</v>
      </c>
      <c r="EA65">
        <v>0.0856462866675344</v>
      </c>
      <c r="EB65">
        <v>1</v>
      </c>
      <c r="EC65">
        <v>3.40052424242424</v>
      </c>
      <c r="ED65">
        <v>0.250314935884835</v>
      </c>
      <c r="EE65">
        <v>0.158508344164844</v>
      </c>
      <c r="EF65">
        <v>1</v>
      </c>
      <c r="EG65">
        <v>-0.0023298079</v>
      </c>
      <c r="EH65">
        <v>-0.0459820835121951</v>
      </c>
      <c r="EI65">
        <v>0.00967291681334131</v>
      </c>
      <c r="EJ65">
        <v>1</v>
      </c>
      <c r="EK65">
        <v>3</v>
      </c>
      <c r="EL65">
        <v>3</v>
      </c>
      <c r="EM65" t="s">
        <v>302</v>
      </c>
      <c r="EN65">
        <v>100</v>
      </c>
      <c r="EO65">
        <v>100</v>
      </c>
      <c r="EP65">
        <v>6.487</v>
      </c>
      <c r="EQ65">
        <v>0.1524</v>
      </c>
      <c r="ER65">
        <v>5.25094258564196</v>
      </c>
      <c r="ES65">
        <v>0.0095515401478521</v>
      </c>
      <c r="ET65">
        <v>-4.08282145803731e-06</v>
      </c>
      <c r="EU65">
        <v>9.61633180237613e-10</v>
      </c>
      <c r="EV65">
        <v>-0.0159267325573649</v>
      </c>
      <c r="EW65">
        <v>0.00964955815971448</v>
      </c>
      <c r="EX65">
        <v>0.000351754833574242</v>
      </c>
      <c r="EY65">
        <v>-6.74969522547015e-06</v>
      </c>
      <c r="EZ65">
        <v>-1</v>
      </c>
      <c r="FA65">
        <v>-1</v>
      </c>
      <c r="FB65">
        <v>-1</v>
      </c>
      <c r="FC65">
        <v>-1</v>
      </c>
      <c r="FD65">
        <v>9.1</v>
      </c>
      <c r="FE65">
        <v>9.2</v>
      </c>
      <c r="FF65">
        <v>2</v>
      </c>
      <c r="FG65">
        <v>794.295</v>
      </c>
      <c r="FH65">
        <v>738.293</v>
      </c>
      <c r="FI65">
        <v>20</v>
      </c>
      <c r="FJ65">
        <v>27.0138</v>
      </c>
      <c r="FK65">
        <v>30</v>
      </c>
      <c r="FL65">
        <v>27.1168</v>
      </c>
      <c r="FM65">
        <v>27.0927</v>
      </c>
      <c r="FN65">
        <v>12.1237</v>
      </c>
      <c r="FO65">
        <v>26.3517</v>
      </c>
      <c r="FP65">
        <v>12.8015</v>
      </c>
      <c r="FQ65">
        <v>20</v>
      </c>
      <c r="FR65">
        <v>164.99</v>
      </c>
      <c r="FS65">
        <v>13.1149</v>
      </c>
      <c r="FT65">
        <v>99.9967</v>
      </c>
      <c r="FU65">
        <v>100.353</v>
      </c>
    </row>
    <row r="66" spans="1:177">
      <c r="A66">
        <v>50</v>
      </c>
      <c r="B66">
        <v>1621533190.5</v>
      </c>
      <c r="C66">
        <v>98</v>
      </c>
      <c r="D66" t="s">
        <v>396</v>
      </c>
      <c r="E66" t="s">
        <v>397</v>
      </c>
      <c r="G66">
        <v>1621533190.5</v>
      </c>
      <c r="H66">
        <f>CD66*AF66*(BZ66-CA66)/(100*BS66*(1000-AF66*BZ66))</f>
        <v>0</v>
      </c>
      <c r="I66">
        <f>CD66*AF66*(BY66-BX66*(1000-AF66*CA66)/(1000-AF66*BZ66))/(100*BS66)</f>
        <v>0</v>
      </c>
      <c r="J66">
        <f>BX66 - IF(AF66&gt;1, I66*BS66*100.0/(AH66*CL66), 0)</f>
        <v>0</v>
      </c>
      <c r="K66">
        <f>((Q66-H66/2)*J66-I66)/(Q66+H66/2)</f>
        <v>0</v>
      </c>
      <c r="L66">
        <f>K66*(CE66+CF66)/1000.0</f>
        <v>0</v>
      </c>
      <c r="M66">
        <f>(BX66 - IF(AF66&gt;1, I66*BS66*100.0/(AH66*CL66), 0))*(CE66+CF66)/1000.0</f>
        <v>0</v>
      </c>
      <c r="N66">
        <f>2.0/((1/P66-1/O66)+SIGN(P66)*SQRT((1/P66-1/O66)*(1/P66-1/O66) + 4*BT66/((BT66+1)*(BT66+1))*(2*1/P66*1/O66-1/O66*1/O66)))</f>
        <v>0</v>
      </c>
      <c r="O66">
        <f>IF(LEFT(BU66,1)&lt;&gt;"0",IF(LEFT(BU66,1)="1",3.0,BV66),$D$5+$E$5*(CL66*CE66/($K$5*1000))+$F$5*(CL66*CE66/($K$5*1000))*MAX(MIN(BS66,$J$5),$I$5)*MAX(MIN(BS66,$J$5),$I$5)+$G$5*MAX(MIN(BS66,$J$5),$I$5)*(CL66*CE66/($K$5*1000))+$H$5*(CL66*CE66/($K$5*1000))*(CL66*CE66/($K$5*1000)))</f>
        <v>0</v>
      </c>
      <c r="P66">
        <f>H66*(1000-(1000*0.61365*exp(17.502*T66/(240.97+T66))/(CE66+CF66)+BZ66)/2)/(1000*0.61365*exp(17.502*T66/(240.97+T66))/(CE66+CF66)-BZ66)</f>
        <v>0</v>
      </c>
      <c r="Q66">
        <f>1/((BT66+1)/(N66/1.6)+1/(O66/1.37)) + BT66/((BT66+1)/(N66/1.6) + BT66/(O66/1.37))</f>
        <v>0</v>
      </c>
      <c r="R66">
        <f>(BP66*BR66)</f>
        <v>0</v>
      </c>
      <c r="S66">
        <f>(CG66+(R66+2*0.95*5.67E-8*(((CG66+$B$7)+273)^4-(CG66+273)^4)-44100*H66)/(1.84*29.3*O66+8*0.95*5.67E-8*(CG66+273)^3))</f>
        <v>0</v>
      </c>
      <c r="T66">
        <f>($C$7*CH66+$D$7*CI66+$E$7*S66)</f>
        <v>0</v>
      </c>
      <c r="U66">
        <f>0.61365*exp(17.502*T66/(240.97+T66))</f>
        <v>0</v>
      </c>
      <c r="V66">
        <f>(W66/X66*100)</f>
        <v>0</v>
      </c>
      <c r="W66">
        <f>BZ66*(CE66+CF66)/1000</f>
        <v>0</v>
      </c>
      <c r="X66">
        <f>0.61365*exp(17.502*CG66/(240.97+CG66))</f>
        <v>0</v>
      </c>
      <c r="Y66">
        <f>(U66-BZ66*(CE66+CF66)/1000)</f>
        <v>0</v>
      </c>
      <c r="Z66">
        <f>(-H66*44100)</f>
        <v>0</v>
      </c>
      <c r="AA66">
        <f>2*29.3*O66*0.92*(CG66-T66)</f>
        <v>0</v>
      </c>
      <c r="AB66">
        <f>2*0.95*5.67E-8*(((CG66+$B$7)+273)^4-(T66+273)^4)</f>
        <v>0</v>
      </c>
      <c r="AC66">
        <f>R66+AB66+Z66+AA66</f>
        <v>0</v>
      </c>
      <c r="AD66">
        <v>0</v>
      </c>
      <c r="AE66">
        <v>0</v>
      </c>
      <c r="AF66">
        <f>IF(AD66*$H$13&gt;=AH66,1.0,(AH66/(AH66-AD66*$H$13)))</f>
        <v>0</v>
      </c>
      <c r="AG66">
        <f>(AF66-1)*100</f>
        <v>0</v>
      </c>
      <c r="AH66">
        <f>MAX(0,($B$13+$C$13*CL66)/(1+$D$13*CL66)*CE66/(CG66+273)*$E$13)</f>
        <v>0</v>
      </c>
      <c r="AI66" t="s">
        <v>294</v>
      </c>
      <c r="AJ66">
        <v>0</v>
      </c>
      <c r="AK66">
        <v>0</v>
      </c>
      <c r="AL66">
        <f>AK66-AJ66</f>
        <v>0</v>
      </c>
      <c r="AM66">
        <f>AL66/AK66</f>
        <v>0</v>
      </c>
      <c r="AN66">
        <v>0</v>
      </c>
      <c r="AO66" t="s">
        <v>294</v>
      </c>
      <c r="AP66">
        <v>0</v>
      </c>
      <c r="AQ66">
        <v>0</v>
      </c>
      <c r="AR66">
        <f>1-AP66/AQ66</f>
        <v>0</v>
      </c>
      <c r="AS66">
        <v>0.5</v>
      </c>
      <c r="AT66">
        <f>BP66</f>
        <v>0</v>
      </c>
      <c r="AU66">
        <f>I66</f>
        <v>0</v>
      </c>
      <c r="AV66">
        <f>AR66*AS66*AT66</f>
        <v>0</v>
      </c>
      <c r="AW66">
        <f>BB66/AQ66</f>
        <v>0</v>
      </c>
      <c r="AX66">
        <f>(AU66-AN66)/AT66</f>
        <v>0</v>
      </c>
      <c r="AY66">
        <f>(AK66-AQ66)/AQ66</f>
        <v>0</v>
      </c>
      <c r="AZ66" t="s">
        <v>294</v>
      </c>
      <c r="BA66">
        <v>0</v>
      </c>
      <c r="BB66">
        <f>AQ66-BA66</f>
        <v>0</v>
      </c>
      <c r="BC66">
        <f>(AQ66-AP66)/(AQ66-BA66)</f>
        <v>0</v>
      </c>
      <c r="BD66">
        <f>(AK66-AQ66)/(AK66-BA66)</f>
        <v>0</v>
      </c>
      <c r="BE66">
        <f>(AQ66-AP66)/(AQ66-AJ66)</f>
        <v>0</v>
      </c>
      <c r="BF66">
        <f>(AK66-AQ66)/(AK66-AJ66)</f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f>$B$11*CM66+$C$11*CN66+$F$11*CO66*(1-CR66)</f>
        <v>0</v>
      </c>
      <c r="BP66">
        <f>BO66*BQ66</f>
        <v>0</v>
      </c>
      <c r="BQ66">
        <f>($B$11*$D$9+$C$11*$D$9+$F$11*((DB66+CT66)/MAX(DB66+CT66+DC66, 0.1)*$I$9+DC66/MAX(DB66+CT66+DC66, 0.1)*$J$9))/($B$11+$C$11+$F$11)</f>
        <v>0</v>
      </c>
      <c r="BR66">
        <f>($B$11*$K$9+$C$11*$K$9+$F$11*((DB66+CT66)/MAX(DB66+CT66+DC66, 0.1)*$P$9+DC66/MAX(DB66+CT66+DC66, 0.1)*$Q$9))/($B$11+$C$11+$F$11)</f>
        <v>0</v>
      </c>
      <c r="BS66">
        <v>6</v>
      </c>
      <c r="BT66">
        <v>0.5</v>
      </c>
      <c r="BU66" t="s">
        <v>295</v>
      </c>
      <c r="BV66">
        <v>2</v>
      </c>
      <c r="BW66">
        <v>1621533190.5</v>
      </c>
      <c r="BX66">
        <v>146.963</v>
      </c>
      <c r="BY66">
        <v>156.27</v>
      </c>
      <c r="BZ66">
        <v>13.0401</v>
      </c>
      <c r="CA66">
        <v>13.0421</v>
      </c>
      <c r="CB66">
        <v>140.448</v>
      </c>
      <c r="CC66">
        <v>12.8877</v>
      </c>
      <c r="CD66">
        <v>699.841</v>
      </c>
      <c r="CE66">
        <v>100.942</v>
      </c>
      <c r="CF66">
        <v>0.0997426</v>
      </c>
      <c r="CG66">
        <v>23.0139</v>
      </c>
      <c r="CH66">
        <v>22.9718</v>
      </c>
      <c r="CI66">
        <v>999.9</v>
      </c>
      <c r="CJ66">
        <v>0</v>
      </c>
      <c r="CK66">
        <v>0</v>
      </c>
      <c r="CL66">
        <v>9990</v>
      </c>
      <c r="CM66">
        <v>0</v>
      </c>
      <c r="CN66">
        <v>3.39241</v>
      </c>
      <c r="CO66">
        <v>600.01</v>
      </c>
      <c r="CP66">
        <v>0.933003</v>
      </c>
      <c r="CQ66">
        <v>0.0669971</v>
      </c>
      <c r="CR66">
        <v>0</v>
      </c>
      <c r="CS66">
        <v>3.3364</v>
      </c>
      <c r="CT66">
        <v>4.99951</v>
      </c>
      <c r="CU66">
        <v>89.1916</v>
      </c>
      <c r="CV66">
        <v>4814.18</v>
      </c>
      <c r="CW66">
        <v>37.937</v>
      </c>
      <c r="CX66">
        <v>41.562</v>
      </c>
      <c r="CY66">
        <v>40.312</v>
      </c>
      <c r="CZ66">
        <v>41.125</v>
      </c>
      <c r="DA66">
        <v>40.187</v>
      </c>
      <c r="DB66">
        <v>555.15</v>
      </c>
      <c r="DC66">
        <v>39.86</v>
      </c>
      <c r="DD66">
        <v>0</v>
      </c>
      <c r="DE66">
        <v>1621533194.1</v>
      </c>
      <c r="DF66">
        <v>0</v>
      </c>
      <c r="DG66">
        <v>3.38238076923077</v>
      </c>
      <c r="DH66">
        <v>0.0678324701627685</v>
      </c>
      <c r="DI66">
        <v>0.408967518858248</v>
      </c>
      <c r="DJ66">
        <v>89.3805576923077</v>
      </c>
      <c r="DK66">
        <v>15</v>
      </c>
      <c r="DL66">
        <v>1621532642.5</v>
      </c>
      <c r="DM66" t="s">
        <v>296</v>
      </c>
      <c r="DN66">
        <v>1621532642.5</v>
      </c>
      <c r="DO66">
        <v>1621532639</v>
      </c>
      <c r="DP66">
        <v>3</v>
      </c>
      <c r="DQ66">
        <v>-0.072</v>
      </c>
      <c r="DR66">
        <v>-0.003</v>
      </c>
      <c r="DS66">
        <v>8.557</v>
      </c>
      <c r="DT66">
        <v>0.153</v>
      </c>
      <c r="DU66">
        <v>420</v>
      </c>
      <c r="DV66">
        <v>13</v>
      </c>
      <c r="DW66">
        <v>1.61</v>
      </c>
      <c r="DX66">
        <v>0.39</v>
      </c>
      <c r="DY66">
        <v>-9.3918205</v>
      </c>
      <c r="DZ66">
        <v>-0.217279024390242</v>
      </c>
      <c r="EA66">
        <v>0.0829234984775122</v>
      </c>
      <c r="EB66">
        <v>1</v>
      </c>
      <c r="EC66">
        <v>3.39183428571429</v>
      </c>
      <c r="ED66">
        <v>-0.0106590998043098</v>
      </c>
      <c r="EE66">
        <v>0.140315878223502</v>
      </c>
      <c r="EF66">
        <v>1</v>
      </c>
      <c r="EG66">
        <v>-0.00251849225</v>
      </c>
      <c r="EH66">
        <v>-0.0483882870168856</v>
      </c>
      <c r="EI66">
        <v>0.00968149394310932</v>
      </c>
      <c r="EJ66">
        <v>1</v>
      </c>
      <c r="EK66">
        <v>3</v>
      </c>
      <c r="EL66">
        <v>3</v>
      </c>
      <c r="EM66" t="s">
        <v>302</v>
      </c>
      <c r="EN66">
        <v>100</v>
      </c>
      <c r="EO66">
        <v>100</v>
      </c>
      <c r="EP66">
        <v>6.515</v>
      </c>
      <c r="EQ66">
        <v>0.1524</v>
      </c>
      <c r="ER66">
        <v>5.25094258564196</v>
      </c>
      <c r="ES66">
        <v>0.0095515401478521</v>
      </c>
      <c r="ET66">
        <v>-4.08282145803731e-06</v>
      </c>
      <c r="EU66">
        <v>9.61633180237613e-10</v>
      </c>
      <c r="EV66">
        <v>-0.0159267325573649</v>
      </c>
      <c r="EW66">
        <v>0.00964955815971448</v>
      </c>
      <c r="EX66">
        <v>0.000351754833574242</v>
      </c>
      <c r="EY66">
        <v>-6.74969522547015e-06</v>
      </c>
      <c r="EZ66">
        <v>-1</v>
      </c>
      <c r="FA66">
        <v>-1</v>
      </c>
      <c r="FB66">
        <v>-1</v>
      </c>
      <c r="FC66">
        <v>-1</v>
      </c>
      <c r="FD66">
        <v>9.1</v>
      </c>
      <c r="FE66">
        <v>9.2</v>
      </c>
      <c r="FF66">
        <v>2</v>
      </c>
      <c r="FG66">
        <v>794.282</v>
      </c>
      <c r="FH66">
        <v>738.293</v>
      </c>
      <c r="FI66">
        <v>19.9999</v>
      </c>
      <c r="FJ66">
        <v>27.0124</v>
      </c>
      <c r="FK66">
        <v>30</v>
      </c>
      <c r="FL66">
        <v>27.1154</v>
      </c>
      <c r="FM66">
        <v>27.0927</v>
      </c>
      <c r="FN66">
        <v>12.3177</v>
      </c>
      <c r="FO66">
        <v>26.3517</v>
      </c>
      <c r="FP66">
        <v>12.8015</v>
      </c>
      <c r="FQ66">
        <v>20</v>
      </c>
      <c r="FR66">
        <v>168.4</v>
      </c>
      <c r="FS66">
        <v>13.1149</v>
      </c>
      <c r="FT66">
        <v>99.9954</v>
      </c>
      <c r="FU66">
        <v>100.353</v>
      </c>
    </row>
    <row r="67" spans="1:177">
      <c r="A67">
        <v>51</v>
      </c>
      <c r="B67">
        <v>1621533192.5</v>
      </c>
      <c r="C67">
        <v>100</v>
      </c>
      <c r="D67" t="s">
        <v>398</v>
      </c>
      <c r="E67" t="s">
        <v>399</v>
      </c>
      <c r="G67">
        <v>1621533192.5</v>
      </c>
      <c r="H67">
        <f>CD67*AF67*(BZ67-CA67)/(100*BS67*(1000-AF67*BZ67))</f>
        <v>0</v>
      </c>
      <c r="I67">
        <f>CD67*AF67*(BY67-BX67*(1000-AF67*CA67)/(1000-AF67*BZ67))/(100*BS67)</f>
        <v>0</v>
      </c>
      <c r="J67">
        <f>BX67 - IF(AF67&gt;1, I67*BS67*100.0/(AH67*CL67), 0)</f>
        <v>0</v>
      </c>
      <c r="K67">
        <f>((Q67-H67/2)*J67-I67)/(Q67+H67/2)</f>
        <v>0</v>
      </c>
      <c r="L67">
        <f>K67*(CE67+CF67)/1000.0</f>
        <v>0</v>
      </c>
      <c r="M67">
        <f>(BX67 - IF(AF67&gt;1, I67*BS67*100.0/(AH67*CL67), 0))*(CE67+CF67)/1000.0</f>
        <v>0</v>
      </c>
      <c r="N67">
        <f>2.0/((1/P67-1/O67)+SIGN(P67)*SQRT((1/P67-1/O67)*(1/P67-1/O67) + 4*BT67/((BT67+1)*(BT67+1))*(2*1/P67*1/O67-1/O67*1/O67)))</f>
        <v>0</v>
      </c>
      <c r="O67">
        <f>IF(LEFT(BU67,1)&lt;&gt;"0",IF(LEFT(BU67,1)="1",3.0,BV67),$D$5+$E$5*(CL67*CE67/($K$5*1000))+$F$5*(CL67*CE67/($K$5*1000))*MAX(MIN(BS67,$J$5),$I$5)*MAX(MIN(BS67,$J$5),$I$5)+$G$5*MAX(MIN(BS67,$J$5),$I$5)*(CL67*CE67/($K$5*1000))+$H$5*(CL67*CE67/($K$5*1000))*(CL67*CE67/($K$5*1000)))</f>
        <v>0</v>
      </c>
      <c r="P67">
        <f>H67*(1000-(1000*0.61365*exp(17.502*T67/(240.97+T67))/(CE67+CF67)+BZ67)/2)/(1000*0.61365*exp(17.502*T67/(240.97+T67))/(CE67+CF67)-BZ67)</f>
        <v>0</v>
      </c>
      <c r="Q67">
        <f>1/((BT67+1)/(N67/1.6)+1/(O67/1.37)) + BT67/((BT67+1)/(N67/1.6) + BT67/(O67/1.37))</f>
        <v>0</v>
      </c>
      <c r="R67">
        <f>(BP67*BR67)</f>
        <v>0</v>
      </c>
      <c r="S67">
        <f>(CG67+(R67+2*0.95*5.67E-8*(((CG67+$B$7)+273)^4-(CG67+273)^4)-44100*H67)/(1.84*29.3*O67+8*0.95*5.67E-8*(CG67+273)^3))</f>
        <v>0</v>
      </c>
      <c r="T67">
        <f>($C$7*CH67+$D$7*CI67+$E$7*S67)</f>
        <v>0</v>
      </c>
      <c r="U67">
        <f>0.61365*exp(17.502*T67/(240.97+T67))</f>
        <v>0</v>
      </c>
      <c r="V67">
        <f>(W67/X67*100)</f>
        <v>0</v>
      </c>
      <c r="W67">
        <f>BZ67*(CE67+CF67)/1000</f>
        <v>0</v>
      </c>
      <c r="X67">
        <f>0.61365*exp(17.502*CG67/(240.97+CG67))</f>
        <v>0</v>
      </c>
      <c r="Y67">
        <f>(U67-BZ67*(CE67+CF67)/1000)</f>
        <v>0</v>
      </c>
      <c r="Z67">
        <f>(-H67*44100)</f>
        <v>0</v>
      </c>
      <c r="AA67">
        <f>2*29.3*O67*0.92*(CG67-T67)</f>
        <v>0</v>
      </c>
      <c r="AB67">
        <f>2*0.95*5.67E-8*(((CG67+$B$7)+273)^4-(T67+273)^4)</f>
        <v>0</v>
      </c>
      <c r="AC67">
        <f>R67+AB67+Z67+AA67</f>
        <v>0</v>
      </c>
      <c r="AD67">
        <v>0</v>
      </c>
      <c r="AE67">
        <v>0</v>
      </c>
      <c r="AF67">
        <f>IF(AD67*$H$13&gt;=AH67,1.0,(AH67/(AH67-AD67*$H$13)))</f>
        <v>0</v>
      </c>
      <c r="AG67">
        <f>(AF67-1)*100</f>
        <v>0</v>
      </c>
      <c r="AH67">
        <f>MAX(0,($B$13+$C$13*CL67)/(1+$D$13*CL67)*CE67/(CG67+273)*$E$13)</f>
        <v>0</v>
      </c>
      <c r="AI67" t="s">
        <v>294</v>
      </c>
      <c r="AJ67">
        <v>0</v>
      </c>
      <c r="AK67">
        <v>0</v>
      </c>
      <c r="AL67">
        <f>AK67-AJ67</f>
        <v>0</v>
      </c>
      <c r="AM67">
        <f>AL67/AK67</f>
        <v>0</v>
      </c>
      <c r="AN67">
        <v>0</v>
      </c>
      <c r="AO67" t="s">
        <v>294</v>
      </c>
      <c r="AP67">
        <v>0</v>
      </c>
      <c r="AQ67">
        <v>0</v>
      </c>
      <c r="AR67">
        <f>1-AP67/AQ67</f>
        <v>0</v>
      </c>
      <c r="AS67">
        <v>0.5</v>
      </c>
      <c r="AT67">
        <f>BP67</f>
        <v>0</v>
      </c>
      <c r="AU67">
        <f>I67</f>
        <v>0</v>
      </c>
      <c r="AV67">
        <f>AR67*AS67*AT67</f>
        <v>0</v>
      </c>
      <c r="AW67">
        <f>BB67/AQ67</f>
        <v>0</v>
      </c>
      <c r="AX67">
        <f>(AU67-AN67)/AT67</f>
        <v>0</v>
      </c>
      <c r="AY67">
        <f>(AK67-AQ67)/AQ67</f>
        <v>0</v>
      </c>
      <c r="AZ67" t="s">
        <v>294</v>
      </c>
      <c r="BA67">
        <v>0</v>
      </c>
      <c r="BB67">
        <f>AQ67-BA67</f>
        <v>0</v>
      </c>
      <c r="BC67">
        <f>(AQ67-AP67)/(AQ67-BA67)</f>
        <v>0</v>
      </c>
      <c r="BD67">
        <f>(AK67-AQ67)/(AK67-BA67)</f>
        <v>0</v>
      </c>
      <c r="BE67">
        <f>(AQ67-AP67)/(AQ67-AJ67)</f>
        <v>0</v>
      </c>
      <c r="BF67">
        <f>(AK67-AQ67)/(AK67-AJ67)</f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f>$B$11*CM67+$C$11*CN67+$F$11*CO67*(1-CR67)</f>
        <v>0</v>
      </c>
      <c r="BP67">
        <f>BO67*BQ67</f>
        <v>0</v>
      </c>
      <c r="BQ67">
        <f>($B$11*$D$9+$C$11*$D$9+$F$11*((DB67+CT67)/MAX(DB67+CT67+DC67, 0.1)*$I$9+DC67/MAX(DB67+CT67+DC67, 0.1)*$J$9))/($B$11+$C$11+$F$11)</f>
        <v>0</v>
      </c>
      <c r="BR67">
        <f>($B$11*$K$9+$C$11*$K$9+$F$11*((DB67+CT67)/MAX(DB67+CT67+DC67, 0.1)*$P$9+DC67/MAX(DB67+CT67+DC67, 0.1)*$Q$9))/($B$11+$C$11+$F$11)</f>
        <v>0</v>
      </c>
      <c r="BS67">
        <v>6</v>
      </c>
      <c r="BT67">
        <v>0.5</v>
      </c>
      <c r="BU67" t="s">
        <v>295</v>
      </c>
      <c r="BV67">
        <v>2</v>
      </c>
      <c r="BW67">
        <v>1621533192.5</v>
      </c>
      <c r="BX67">
        <v>150.269</v>
      </c>
      <c r="BY67">
        <v>159.511</v>
      </c>
      <c r="BZ67">
        <v>13.0408</v>
      </c>
      <c r="CA67">
        <v>13.0383</v>
      </c>
      <c r="CB67">
        <v>143.727</v>
      </c>
      <c r="CC67">
        <v>12.8884</v>
      </c>
      <c r="CD67">
        <v>700.022</v>
      </c>
      <c r="CE67">
        <v>100.938</v>
      </c>
      <c r="CF67">
        <v>0.0992091</v>
      </c>
      <c r="CG67">
        <v>23.012</v>
      </c>
      <c r="CH67">
        <v>22.9757</v>
      </c>
      <c r="CI67">
        <v>999.9</v>
      </c>
      <c r="CJ67">
        <v>0</v>
      </c>
      <c r="CK67">
        <v>0</v>
      </c>
      <c r="CL67">
        <v>10030</v>
      </c>
      <c r="CM67">
        <v>0</v>
      </c>
      <c r="CN67">
        <v>3.39241</v>
      </c>
      <c r="CO67">
        <v>600.008</v>
      </c>
      <c r="CP67">
        <v>0.933003</v>
      </c>
      <c r="CQ67">
        <v>0.0669971</v>
      </c>
      <c r="CR67">
        <v>0</v>
      </c>
      <c r="CS67">
        <v>3.4593</v>
      </c>
      <c r="CT67">
        <v>4.99951</v>
      </c>
      <c r="CU67">
        <v>89.2647</v>
      </c>
      <c r="CV67">
        <v>4814.17</v>
      </c>
      <c r="CW67">
        <v>37.875</v>
      </c>
      <c r="CX67">
        <v>41.562</v>
      </c>
      <c r="CY67">
        <v>40.312</v>
      </c>
      <c r="CZ67">
        <v>41.187</v>
      </c>
      <c r="DA67">
        <v>40.187</v>
      </c>
      <c r="DB67">
        <v>555.14</v>
      </c>
      <c r="DC67">
        <v>39.86</v>
      </c>
      <c r="DD67">
        <v>0</v>
      </c>
      <c r="DE67">
        <v>1621533196.5</v>
      </c>
      <c r="DF67">
        <v>0</v>
      </c>
      <c r="DG67">
        <v>3.37283846153846</v>
      </c>
      <c r="DH67">
        <v>0.136369223150786</v>
      </c>
      <c r="DI67">
        <v>-1.37849231357093</v>
      </c>
      <c r="DJ67">
        <v>89.3521346153846</v>
      </c>
      <c r="DK67">
        <v>15</v>
      </c>
      <c r="DL67">
        <v>1621532642.5</v>
      </c>
      <c r="DM67" t="s">
        <v>296</v>
      </c>
      <c r="DN67">
        <v>1621532642.5</v>
      </c>
      <c r="DO67">
        <v>1621532639</v>
      </c>
      <c r="DP67">
        <v>3</v>
      </c>
      <c r="DQ67">
        <v>-0.072</v>
      </c>
      <c r="DR67">
        <v>-0.003</v>
      </c>
      <c r="DS67">
        <v>8.557</v>
      </c>
      <c r="DT67">
        <v>0.153</v>
      </c>
      <c r="DU67">
        <v>420</v>
      </c>
      <c r="DV67">
        <v>13</v>
      </c>
      <c r="DW67">
        <v>1.61</v>
      </c>
      <c r="DX67">
        <v>0.39</v>
      </c>
      <c r="DY67">
        <v>-9.3844195</v>
      </c>
      <c r="DZ67">
        <v>0.180125853658556</v>
      </c>
      <c r="EA67">
        <v>0.094617789420119</v>
      </c>
      <c r="EB67">
        <v>1</v>
      </c>
      <c r="EC67">
        <v>3.38920909090909</v>
      </c>
      <c r="ED67">
        <v>-0.253671511873571</v>
      </c>
      <c r="EE67">
        <v>0.147004210130674</v>
      </c>
      <c r="EF67">
        <v>1</v>
      </c>
      <c r="EG67">
        <v>-0.002967482</v>
      </c>
      <c r="EH67">
        <v>-0.0355608396247655</v>
      </c>
      <c r="EI67">
        <v>0.00948255060766042</v>
      </c>
      <c r="EJ67">
        <v>1</v>
      </c>
      <c r="EK67">
        <v>3</v>
      </c>
      <c r="EL67">
        <v>3</v>
      </c>
      <c r="EM67" t="s">
        <v>302</v>
      </c>
      <c r="EN67">
        <v>100</v>
      </c>
      <c r="EO67">
        <v>100</v>
      </c>
      <c r="EP67">
        <v>6.542</v>
      </c>
      <c r="EQ67">
        <v>0.1524</v>
      </c>
      <c r="ER67">
        <v>5.25094258564196</v>
      </c>
      <c r="ES67">
        <v>0.0095515401478521</v>
      </c>
      <c r="ET67">
        <v>-4.08282145803731e-06</v>
      </c>
      <c r="EU67">
        <v>9.61633180237613e-10</v>
      </c>
      <c r="EV67">
        <v>-0.0159267325573649</v>
      </c>
      <c r="EW67">
        <v>0.00964955815971448</v>
      </c>
      <c r="EX67">
        <v>0.000351754833574242</v>
      </c>
      <c r="EY67">
        <v>-6.74969522547015e-06</v>
      </c>
      <c r="EZ67">
        <v>-1</v>
      </c>
      <c r="FA67">
        <v>-1</v>
      </c>
      <c r="FB67">
        <v>-1</v>
      </c>
      <c r="FC67">
        <v>-1</v>
      </c>
      <c r="FD67">
        <v>9.2</v>
      </c>
      <c r="FE67">
        <v>9.2</v>
      </c>
      <c r="FF67">
        <v>2</v>
      </c>
      <c r="FG67">
        <v>793.906</v>
      </c>
      <c r="FH67">
        <v>738.451</v>
      </c>
      <c r="FI67">
        <v>20.0001</v>
      </c>
      <c r="FJ67">
        <v>27.0115</v>
      </c>
      <c r="FK67">
        <v>30</v>
      </c>
      <c r="FL67">
        <v>27.1145</v>
      </c>
      <c r="FM67">
        <v>27.0904</v>
      </c>
      <c r="FN67">
        <v>12.513</v>
      </c>
      <c r="FO67">
        <v>26.0769</v>
      </c>
      <c r="FP67">
        <v>12.8015</v>
      </c>
      <c r="FQ67">
        <v>20</v>
      </c>
      <c r="FR67">
        <v>171.8</v>
      </c>
      <c r="FS67">
        <v>13.1149</v>
      </c>
      <c r="FT67">
        <v>99.9955</v>
      </c>
      <c r="FU67">
        <v>100.354</v>
      </c>
    </row>
    <row r="68" spans="1:177">
      <c r="A68">
        <v>52</v>
      </c>
      <c r="B68">
        <v>1621533194.5</v>
      </c>
      <c r="C68">
        <v>102</v>
      </c>
      <c r="D68" t="s">
        <v>400</v>
      </c>
      <c r="E68" t="s">
        <v>401</v>
      </c>
      <c r="G68">
        <v>1621533194.5</v>
      </c>
      <c r="H68">
        <f>CD68*AF68*(BZ68-CA68)/(100*BS68*(1000-AF68*BZ68))</f>
        <v>0</v>
      </c>
      <c r="I68">
        <f>CD68*AF68*(BY68-BX68*(1000-AF68*CA68)/(1000-AF68*BZ68))/(100*BS68)</f>
        <v>0</v>
      </c>
      <c r="J68">
        <f>BX68 - IF(AF68&gt;1, I68*BS68*100.0/(AH68*CL68), 0)</f>
        <v>0</v>
      </c>
      <c r="K68">
        <f>((Q68-H68/2)*J68-I68)/(Q68+H68/2)</f>
        <v>0</v>
      </c>
      <c r="L68">
        <f>K68*(CE68+CF68)/1000.0</f>
        <v>0</v>
      </c>
      <c r="M68">
        <f>(BX68 - IF(AF68&gt;1, I68*BS68*100.0/(AH68*CL68), 0))*(CE68+CF68)/1000.0</f>
        <v>0</v>
      </c>
      <c r="N68">
        <f>2.0/((1/P68-1/O68)+SIGN(P68)*SQRT((1/P68-1/O68)*(1/P68-1/O68) + 4*BT68/((BT68+1)*(BT68+1))*(2*1/P68*1/O68-1/O68*1/O68)))</f>
        <v>0</v>
      </c>
      <c r="O68">
        <f>IF(LEFT(BU68,1)&lt;&gt;"0",IF(LEFT(BU68,1)="1",3.0,BV68),$D$5+$E$5*(CL68*CE68/($K$5*1000))+$F$5*(CL68*CE68/($K$5*1000))*MAX(MIN(BS68,$J$5),$I$5)*MAX(MIN(BS68,$J$5),$I$5)+$G$5*MAX(MIN(BS68,$J$5),$I$5)*(CL68*CE68/($K$5*1000))+$H$5*(CL68*CE68/($K$5*1000))*(CL68*CE68/($K$5*1000)))</f>
        <v>0</v>
      </c>
      <c r="P68">
        <f>H68*(1000-(1000*0.61365*exp(17.502*T68/(240.97+T68))/(CE68+CF68)+BZ68)/2)/(1000*0.61365*exp(17.502*T68/(240.97+T68))/(CE68+CF68)-BZ68)</f>
        <v>0</v>
      </c>
      <c r="Q68">
        <f>1/((BT68+1)/(N68/1.6)+1/(O68/1.37)) + BT68/((BT68+1)/(N68/1.6) + BT68/(O68/1.37))</f>
        <v>0</v>
      </c>
      <c r="R68">
        <f>(BP68*BR68)</f>
        <v>0</v>
      </c>
      <c r="S68">
        <f>(CG68+(R68+2*0.95*5.67E-8*(((CG68+$B$7)+273)^4-(CG68+273)^4)-44100*H68)/(1.84*29.3*O68+8*0.95*5.67E-8*(CG68+273)^3))</f>
        <v>0</v>
      </c>
      <c r="T68">
        <f>($C$7*CH68+$D$7*CI68+$E$7*S68)</f>
        <v>0</v>
      </c>
      <c r="U68">
        <f>0.61365*exp(17.502*T68/(240.97+T68))</f>
        <v>0</v>
      </c>
      <c r="V68">
        <f>(W68/X68*100)</f>
        <v>0</v>
      </c>
      <c r="W68">
        <f>BZ68*(CE68+CF68)/1000</f>
        <v>0</v>
      </c>
      <c r="X68">
        <f>0.61365*exp(17.502*CG68/(240.97+CG68))</f>
        <v>0</v>
      </c>
      <c r="Y68">
        <f>(U68-BZ68*(CE68+CF68)/1000)</f>
        <v>0</v>
      </c>
      <c r="Z68">
        <f>(-H68*44100)</f>
        <v>0</v>
      </c>
      <c r="AA68">
        <f>2*29.3*O68*0.92*(CG68-T68)</f>
        <v>0</v>
      </c>
      <c r="AB68">
        <f>2*0.95*5.67E-8*(((CG68+$B$7)+273)^4-(T68+273)^4)</f>
        <v>0</v>
      </c>
      <c r="AC68">
        <f>R68+AB68+Z68+AA68</f>
        <v>0</v>
      </c>
      <c r="AD68">
        <v>0</v>
      </c>
      <c r="AE68">
        <v>0</v>
      </c>
      <c r="AF68">
        <f>IF(AD68*$H$13&gt;=AH68,1.0,(AH68/(AH68-AD68*$H$13)))</f>
        <v>0</v>
      </c>
      <c r="AG68">
        <f>(AF68-1)*100</f>
        <v>0</v>
      </c>
      <c r="AH68">
        <f>MAX(0,($B$13+$C$13*CL68)/(1+$D$13*CL68)*CE68/(CG68+273)*$E$13)</f>
        <v>0</v>
      </c>
      <c r="AI68" t="s">
        <v>294</v>
      </c>
      <c r="AJ68">
        <v>0</v>
      </c>
      <c r="AK68">
        <v>0</v>
      </c>
      <c r="AL68">
        <f>AK68-AJ68</f>
        <v>0</v>
      </c>
      <c r="AM68">
        <f>AL68/AK68</f>
        <v>0</v>
      </c>
      <c r="AN68">
        <v>0</v>
      </c>
      <c r="AO68" t="s">
        <v>294</v>
      </c>
      <c r="AP68">
        <v>0</v>
      </c>
      <c r="AQ68">
        <v>0</v>
      </c>
      <c r="AR68">
        <f>1-AP68/AQ68</f>
        <v>0</v>
      </c>
      <c r="AS68">
        <v>0.5</v>
      </c>
      <c r="AT68">
        <f>BP68</f>
        <v>0</v>
      </c>
      <c r="AU68">
        <f>I68</f>
        <v>0</v>
      </c>
      <c r="AV68">
        <f>AR68*AS68*AT68</f>
        <v>0</v>
      </c>
      <c r="AW68">
        <f>BB68/AQ68</f>
        <v>0</v>
      </c>
      <c r="AX68">
        <f>(AU68-AN68)/AT68</f>
        <v>0</v>
      </c>
      <c r="AY68">
        <f>(AK68-AQ68)/AQ68</f>
        <v>0</v>
      </c>
      <c r="AZ68" t="s">
        <v>294</v>
      </c>
      <c r="BA68">
        <v>0</v>
      </c>
      <c r="BB68">
        <f>AQ68-BA68</f>
        <v>0</v>
      </c>
      <c r="BC68">
        <f>(AQ68-AP68)/(AQ68-BA68)</f>
        <v>0</v>
      </c>
      <c r="BD68">
        <f>(AK68-AQ68)/(AK68-BA68)</f>
        <v>0</v>
      </c>
      <c r="BE68">
        <f>(AQ68-AP68)/(AQ68-AJ68)</f>
        <v>0</v>
      </c>
      <c r="BF68">
        <f>(AK68-AQ68)/(AK68-AJ68)</f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f>$B$11*CM68+$C$11*CN68+$F$11*CO68*(1-CR68)</f>
        <v>0</v>
      </c>
      <c r="BP68">
        <f>BO68*BQ68</f>
        <v>0</v>
      </c>
      <c r="BQ68">
        <f>($B$11*$D$9+$C$11*$D$9+$F$11*((DB68+CT68)/MAX(DB68+CT68+DC68, 0.1)*$I$9+DC68/MAX(DB68+CT68+DC68, 0.1)*$J$9))/($B$11+$C$11+$F$11)</f>
        <v>0</v>
      </c>
      <c r="BR68">
        <f>($B$11*$K$9+$C$11*$K$9+$F$11*((DB68+CT68)/MAX(DB68+CT68+DC68, 0.1)*$P$9+DC68/MAX(DB68+CT68+DC68, 0.1)*$Q$9))/($B$11+$C$11+$F$11)</f>
        <v>0</v>
      </c>
      <c r="BS68">
        <v>6</v>
      </c>
      <c r="BT68">
        <v>0.5</v>
      </c>
      <c r="BU68" t="s">
        <v>295</v>
      </c>
      <c r="BV68">
        <v>2</v>
      </c>
      <c r="BW68">
        <v>1621533194.5</v>
      </c>
      <c r="BX68">
        <v>153.519</v>
      </c>
      <c r="BY68">
        <v>162.752</v>
      </c>
      <c r="BZ68">
        <v>13.0413</v>
      </c>
      <c r="CA68">
        <v>13.0748</v>
      </c>
      <c r="CB68">
        <v>146.95</v>
      </c>
      <c r="CC68">
        <v>12.8889</v>
      </c>
      <c r="CD68">
        <v>699.914</v>
      </c>
      <c r="CE68">
        <v>100.935</v>
      </c>
      <c r="CF68">
        <v>0.0996814</v>
      </c>
      <c r="CG68">
        <v>23.0139</v>
      </c>
      <c r="CH68">
        <v>22.9772</v>
      </c>
      <c r="CI68">
        <v>999.9</v>
      </c>
      <c r="CJ68">
        <v>0</v>
      </c>
      <c r="CK68">
        <v>0</v>
      </c>
      <c r="CL68">
        <v>9970</v>
      </c>
      <c r="CM68">
        <v>0</v>
      </c>
      <c r="CN68">
        <v>3.39241</v>
      </c>
      <c r="CO68">
        <v>600.007</v>
      </c>
      <c r="CP68">
        <v>0.933003</v>
      </c>
      <c r="CQ68">
        <v>0.0669971</v>
      </c>
      <c r="CR68">
        <v>0</v>
      </c>
      <c r="CS68">
        <v>3.4197</v>
      </c>
      <c r="CT68">
        <v>4.99951</v>
      </c>
      <c r="CU68">
        <v>89.0718</v>
      </c>
      <c r="CV68">
        <v>4814.16</v>
      </c>
      <c r="CW68">
        <v>37.875</v>
      </c>
      <c r="CX68">
        <v>41.562</v>
      </c>
      <c r="CY68">
        <v>40.312</v>
      </c>
      <c r="CZ68">
        <v>41.187</v>
      </c>
      <c r="DA68">
        <v>40.187</v>
      </c>
      <c r="DB68">
        <v>555.14</v>
      </c>
      <c r="DC68">
        <v>39.86</v>
      </c>
      <c r="DD68">
        <v>0</v>
      </c>
      <c r="DE68">
        <v>1621533198.3</v>
      </c>
      <c r="DF68">
        <v>0</v>
      </c>
      <c r="DG68">
        <v>3.391896</v>
      </c>
      <c r="DH68">
        <v>-0.207423087110956</v>
      </c>
      <c r="DI68">
        <v>-2.15960770376348</v>
      </c>
      <c r="DJ68">
        <v>89.310528</v>
      </c>
      <c r="DK68">
        <v>15</v>
      </c>
      <c r="DL68">
        <v>1621532642.5</v>
      </c>
      <c r="DM68" t="s">
        <v>296</v>
      </c>
      <c r="DN68">
        <v>1621532642.5</v>
      </c>
      <c r="DO68">
        <v>1621532639</v>
      </c>
      <c r="DP68">
        <v>3</v>
      </c>
      <c r="DQ68">
        <v>-0.072</v>
      </c>
      <c r="DR68">
        <v>-0.003</v>
      </c>
      <c r="DS68">
        <v>8.557</v>
      </c>
      <c r="DT68">
        <v>0.153</v>
      </c>
      <c r="DU68">
        <v>420</v>
      </c>
      <c r="DV68">
        <v>13</v>
      </c>
      <c r="DW68">
        <v>1.61</v>
      </c>
      <c r="DX68">
        <v>0.39</v>
      </c>
      <c r="DY68">
        <v>-9.37486275</v>
      </c>
      <c r="DZ68">
        <v>0.52969587242028</v>
      </c>
      <c r="EA68">
        <v>0.104605262701919</v>
      </c>
      <c r="EB68">
        <v>0</v>
      </c>
      <c r="EC68">
        <v>3.37877352941176</v>
      </c>
      <c r="ED68">
        <v>-0.00395638031849901</v>
      </c>
      <c r="EE68">
        <v>0.124574483528397</v>
      </c>
      <c r="EF68">
        <v>1</v>
      </c>
      <c r="EG68">
        <v>-0.00227072655</v>
      </c>
      <c r="EH68">
        <v>-0.0292935398048781</v>
      </c>
      <c r="EI68">
        <v>0.00933572973070709</v>
      </c>
      <c r="EJ68">
        <v>1</v>
      </c>
      <c r="EK68">
        <v>2</v>
      </c>
      <c r="EL68">
        <v>3</v>
      </c>
      <c r="EM68" t="s">
        <v>297</v>
      </c>
      <c r="EN68">
        <v>100</v>
      </c>
      <c r="EO68">
        <v>100</v>
      </c>
      <c r="EP68">
        <v>6.569</v>
      </c>
      <c r="EQ68">
        <v>0.1524</v>
      </c>
      <c r="ER68">
        <v>5.25094258564196</v>
      </c>
      <c r="ES68">
        <v>0.0095515401478521</v>
      </c>
      <c r="ET68">
        <v>-4.08282145803731e-06</v>
      </c>
      <c r="EU68">
        <v>9.61633180237613e-10</v>
      </c>
      <c r="EV68">
        <v>-0.0159267325573649</v>
      </c>
      <c r="EW68">
        <v>0.00964955815971448</v>
      </c>
      <c r="EX68">
        <v>0.000351754833574242</v>
      </c>
      <c r="EY68">
        <v>-6.74969522547015e-06</v>
      </c>
      <c r="EZ68">
        <v>-1</v>
      </c>
      <c r="FA68">
        <v>-1</v>
      </c>
      <c r="FB68">
        <v>-1</v>
      </c>
      <c r="FC68">
        <v>-1</v>
      </c>
      <c r="FD68">
        <v>9.2</v>
      </c>
      <c r="FE68">
        <v>9.3</v>
      </c>
      <c r="FF68">
        <v>2</v>
      </c>
      <c r="FG68">
        <v>793.549</v>
      </c>
      <c r="FH68">
        <v>738.641</v>
      </c>
      <c r="FI68">
        <v>20</v>
      </c>
      <c r="FJ68">
        <v>27.0115</v>
      </c>
      <c r="FK68">
        <v>29.9999</v>
      </c>
      <c r="FL68">
        <v>27.1145</v>
      </c>
      <c r="FM68">
        <v>27.0904</v>
      </c>
      <c r="FN68">
        <v>12.7104</v>
      </c>
      <c r="FO68">
        <v>26.0769</v>
      </c>
      <c r="FP68">
        <v>12.425</v>
      </c>
      <c r="FQ68">
        <v>20</v>
      </c>
      <c r="FR68">
        <v>175.17</v>
      </c>
      <c r="FS68">
        <v>13.1149</v>
      </c>
      <c r="FT68">
        <v>99.9929</v>
      </c>
      <c r="FU68">
        <v>100.353</v>
      </c>
    </row>
    <row r="69" spans="1:177">
      <c r="A69">
        <v>53</v>
      </c>
      <c r="B69">
        <v>1621533196.5</v>
      </c>
      <c r="C69">
        <v>104</v>
      </c>
      <c r="D69" t="s">
        <v>402</v>
      </c>
      <c r="E69" t="s">
        <v>403</v>
      </c>
      <c r="G69">
        <v>1621533196.5</v>
      </c>
      <c r="H69">
        <f>CD69*AF69*(BZ69-CA69)/(100*BS69*(1000-AF69*BZ69))</f>
        <v>0</v>
      </c>
      <c r="I69">
        <f>CD69*AF69*(BY69-BX69*(1000-AF69*CA69)/(1000-AF69*BZ69))/(100*BS69)</f>
        <v>0</v>
      </c>
      <c r="J69">
        <f>BX69 - IF(AF69&gt;1, I69*BS69*100.0/(AH69*CL69), 0)</f>
        <v>0</v>
      </c>
      <c r="K69">
        <f>((Q69-H69/2)*J69-I69)/(Q69+H69/2)</f>
        <v>0</v>
      </c>
      <c r="L69">
        <f>K69*(CE69+CF69)/1000.0</f>
        <v>0</v>
      </c>
      <c r="M69">
        <f>(BX69 - IF(AF69&gt;1, I69*BS69*100.0/(AH69*CL69), 0))*(CE69+CF69)/1000.0</f>
        <v>0</v>
      </c>
      <c r="N69">
        <f>2.0/((1/P69-1/O69)+SIGN(P69)*SQRT((1/P69-1/O69)*(1/P69-1/O69) + 4*BT69/((BT69+1)*(BT69+1))*(2*1/P69*1/O69-1/O69*1/O69)))</f>
        <v>0</v>
      </c>
      <c r="O69">
        <f>IF(LEFT(BU69,1)&lt;&gt;"0",IF(LEFT(BU69,1)="1",3.0,BV69),$D$5+$E$5*(CL69*CE69/($K$5*1000))+$F$5*(CL69*CE69/($K$5*1000))*MAX(MIN(BS69,$J$5),$I$5)*MAX(MIN(BS69,$J$5),$I$5)+$G$5*MAX(MIN(BS69,$J$5),$I$5)*(CL69*CE69/($K$5*1000))+$H$5*(CL69*CE69/($K$5*1000))*(CL69*CE69/($K$5*1000)))</f>
        <v>0</v>
      </c>
      <c r="P69">
        <f>H69*(1000-(1000*0.61365*exp(17.502*T69/(240.97+T69))/(CE69+CF69)+BZ69)/2)/(1000*0.61365*exp(17.502*T69/(240.97+T69))/(CE69+CF69)-BZ69)</f>
        <v>0</v>
      </c>
      <c r="Q69">
        <f>1/((BT69+1)/(N69/1.6)+1/(O69/1.37)) + BT69/((BT69+1)/(N69/1.6) + BT69/(O69/1.37))</f>
        <v>0</v>
      </c>
      <c r="R69">
        <f>(BP69*BR69)</f>
        <v>0</v>
      </c>
      <c r="S69">
        <f>(CG69+(R69+2*0.95*5.67E-8*(((CG69+$B$7)+273)^4-(CG69+273)^4)-44100*H69)/(1.84*29.3*O69+8*0.95*5.67E-8*(CG69+273)^3))</f>
        <v>0</v>
      </c>
      <c r="T69">
        <f>($C$7*CH69+$D$7*CI69+$E$7*S69)</f>
        <v>0</v>
      </c>
      <c r="U69">
        <f>0.61365*exp(17.502*T69/(240.97+T69))</f>
        <v>0</v>
      </c>
      <c r="V69">
        <f>(W69/X69*100)</f>
        <v>0</v>
      </c>
      <c r="W69">
        <f>BZ69*(CE69+CF69)/1000</f>
        <v>0</v>
      </c>
      <c r="X69">
        <f>0.61365*exp(17.502*CG69/(240.97+CG69))</f>
        <v>0</v>
      </c>
      <c r="Y69">
        <f>(U69-BZ69*(CE69+CF69)/1000)</f>
        <v>0</v>
      </c>
      <c r="Z69">
        <f>(-H69*44100)</f>
        <v>0</v>
      </c>
      <c r="AA69">
        <f>2*29.3*O69*0.92*(CG69-T69)</f>
        <v>0</v>
      </c>
      <c r="AB69">
        <f>2*0.95*5.67E-8*(((CG69+$B$7)+273)^4-(T69+273)^4)</f>
        <v>0</v>
      </c>
      <c r="AC69">
        <f>R69+AB69+Z69+AA69</f>
        <v>0</v>
      </c>
      <c r="AD69">
        <v>0</v>
      </c>
      <c r="AE69">
        <v>0</v>
      </c>
      <c r="AF69">
        <f>IF(AD69*$H$13&gt;=AH69,1.0,(AH69/(AH69-AD69*$H$13)))</f>
        <v>0</v>
      </c>
      <c r="AG69">
        <f>(AF69-1)*100</f>
        <v>0</v>
      </c>
      <c r="AH69">
        <f>MAX(0,($B$13+$C$13*CL69)/(1+$D$13*CL69)*CE69/(CG69+273)*$E$13)</f>
        <v>0</v>
      </c>
      <c r="AI69" t="s">
        <v>294</v>
      </c>
      <c r="AJ69">
        <v>0</v>
      </c>
      <c r="AK69">
        <v>0</v>
      </c>
      <c r="AL69">
        <f>AK69-AJ69</f>
        <v>0</v>
      </c>
      <c r="AM69">
        <f>AL69/AK69</f>
        <v>0</v>
      </c>
      <c r="AN69">
        <v>0</v>
      </c>
      <c r="AO69" t="s">
        <v>294</v>
      </c>
      <c r="AP69">
        <v>0</v>
      </c>
      <c r="AQ69">
        <v>0</v>
      </c>
      <c r="AR69">
        <f>1-AP69/AQ69</f>
        <v>0</v>
      </c>
      <c r="AS69">
        <v>0.5</v>
      </c>
      <c r="AT69">
        <f>BP69</f>
        <v>0</v>
      </c>
      <c r="AU69">
        <f>I69</f>
        <v>0</v>
      </c>
      <c r="AV69">
        <f>AR69*AS69*AT69</f>
        <v>0</v>
      </c>
      <c r="AW69">
        <f>BB69/AQ69</f>
        <v>0</v>
      </c>
      <c r="AX69">
        <f>(AU69-AN69)/AT69</f>
        <v>0</v>
      </c>
      <c r="AY69">
        <f>(AK69-AQ69)/AQ69</f>
        <v>0</v>
      </c>
      <c r="AZ69" t="s">
        <v>294</v>
      </c>
      <c r="BA69">
        <v>0</v>
      </c>
      <c r="BB69">
        <f>AQ69-BA69</f>
        <v>0</v>
      </c>
      <c r="BC69">
        <f>(AQ69-AP69)/(AQ69-BA69)</f>
        <v>0</v>
      </c>
      <c r="BD69">
        <f>(AK69-AQ69)/(AK69-BA69)</f>
        <v>0</v>
      </c>
      <c r="BE69">
        <f>(AQ69-AP69)/(AQ69-AJ69)</f>
        <v>0</v>
      </c>
      <c r="BF69">
        <f>(AK69-AQ69)/(AK69-AJ69)</f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f>$B$11*CM69+$C$11*CN69+$F$11*CO69*(1-CR69)</f>
        <v>0</v>
      </c>
      <c r="BP69">
        <f>BO69*BQ69</f>
        <v>0</v>
      </c>
      <c r="BQ69">
        <f>($B$11*$D$9+$C$11*$D$9+$F$11*((DB69+CT69)/MAX(DB69+CT69+DC69, 0.1)*$I$9+DC69/MAX(DB69+CT69+DC69, 0.1)*$J$9))/($B$11+$C$11+$F$11)</f>
        <v>0</v>
      </c>
      <c r="BR69">
        <f>($B$11*$K$9+$C$11*$K$9+$F$11*((DB69+CT69)/MAX(DB69+CT69+DC69, 0.1)*$P$9+DC69/MAX(DB69+CT69+DC69, 0.1)*$Q$9))/($B$11+$C$11+$F$11)</f>
        <v>0</v>
      </c>
      <c r="BS69">
        <v>6</v>
      </c>
      <c r="BT69">
        <v>0.5</v>
      </c>
      <c r="BU69" t="s">
        <v>295</v>
      </c>
      <c r="BV69">
        <v>2</v>
      </c>
      <c r="BW69">
        <v>1621533196.5</v>
      </c>
      <c r="BX69">
        <v>156.829</v>
      </c>
      <c r="BY69">
        <v>166.162</v>
      </c>
      <c r="BZ69">
        <v>13.0489</v>
      </c>
      <c r="CA69">
        <v>13.0792</v>
      </c>
      <c r="CB69">
        <v>150.232</v>
      </c>
      <c r="CC69">
        <v>12.8963</v>
      </c>
      <c r="CD69">
        <v>699.644</v>
      </c>
      <c r="CE69">
        <v>100.935</v>
      </c>
      <c r="CF69">
        <v>0.0995464</v>
      </c>
      <c r="CG69">
        <v>23.0139</v>
      </c>
      <c r="CH69">
        <v>22.9944</v>
      </c>
      <c r="CI69">
        <v>999.9</v>
      </c>
      <c r="CJ69">
        <v>0</v>
      </c>
      <c r="CK69">
        <v>0</v>
      </c>
      <c r="CL69">
        <v>9990</v>
      </c>
      <c r="CM69">
        <v>0</v>
      </c>
      <c r="CN69">
        <v>3.39241</v>
      </c>
      <c r="CO69">
        <v>600.015</v>
      </c>
      <c r="CP69">
        <v>0.933003</v>
      </c>
      <c r="CQ69">
        <v>0.0669971</v>
      </c>
      <c r="CR69">
        <v>0</v>
      </c>
      <c r="CS69">
        <v>3.317</v>
      </c>
      <c r="CT69">
        <v>4.99951</v>
      </c>
      <c r="CU69">
        <v>89.0489</v>
      </c>
      <c r="CV69">
        <v>4814.22</v>
      </c>
      <c r="CW69">
        <v>37.937</v>
      </c>
      <c r="CX69">
        <v>41.562</v>
      </c>
      <c r="CY69">
        <v>40.312</v>
      </c>
      <c r="CZ69">
        <v>41.125</v>
      </c>
      <c r="DA69">
        <v>40.187</v>
      </c>
      <c r="DB69">
        <v>555.15</v>
      </c>
      <c r="DC69">
        <v>39.86</v>
      </c>
      <c r="DD69">
        <v>0</v>
      </c>
      <c r="DE69">
        <v>1621533200.1</v>
      </c>
      <c r="DF69">
        <v>0</v>
      </c>
      <c r="DG69">
        <v>3.40291923076923</v>
      </c>
      <c r="DH69">
        <v>-0.236741885867013</v>
      </c>
      <c r="DI69">
        <v>-2.45366837964375</v>
      </c>
      <c r="DJ69">
        <v>89.2813846153846</v>
      </c>
      <c r="DK69">
        <v>15</v>
      </c>
      <c r="DL69">
        <v>1621532642.5</v>
      </c>
      <c r="DM69" t="s">
        <v>296</v>
      </c>
      <c r="DN69">
        <v>1621532642.5</v>
      </c>
      <c r="DO69">
        <v>1621532639</v>
      </c>
      <c r="DP69">
        <v>3</v>
      </c>
      <c r="DQ69">
        <v>-0.072</v>
      </c>
      <c r="DR69">
        <v>-0.003</v>
      </c>
      <c r="DS69">
        <v>8.557</v>
      </c>
      <c r="DT69">
        <v>0.153</v>
      </c>
      <c r="DU69">
        <v>420</v>
      </c>
      <c r="DV69">
        <v>13</v>
      </c>
      <c r="DW69">
        <v>1.61</v>
      </c>
      <c r="DX69">
        <v>0.39</v>
      </c>
      <c r="DY69">
        <v>-9.359245</v>
      </c>
      <c r="DZ69">
        <v>0.876519624765488</v>
      </c>
      <c r="EA69">
        <v>0.118354782434002</v>
      </c>
      <c r="EB69">
        <v>0</v>
      </c>
      <c r="EC69">
        <v>3.38649142857143</v>
      </c>
      <c r="ED69">
        <v>0.127504946706137</v>
      </c>
      <c r="EE69">
        <v>0.123384653760804</v>
      </c>
      <c r="EF69">
        <v>1</v>
      </c>
      <c r="EG69">
        <v>-0.0061406173</v>
      </c>
      <c r="EH69">
        <v>-0.0686406366979362</v>
      </c>
      <c r="EI69">
        <v>0.0135668712262696</v>
      </c>
      <c r="EJ69">
        <v>1</v>
      </c>
      <c r="EK69">
        <v>2</v>
      </c>
      <c r="EL69">
        <v>3</v>
      </c>
      <c r="EM69" t="s">
        <v>297</v>
      </c>
      <c r="EN69">
        <v>100</v>
      </c>
      <c r="EO69">
        <v>100</v>
      </c>
      <c r="EP69">
        <v>6.597</v>
      </c>
      <c r="EQ69">
        <v>0.1526</v>
      </c>
      <c r="ER69">
        <v>5.25094258564196</v>
      </c>
      <c r="ES69">
        <v>0.0095515401478521</v>
      </c>
      <c r="ET69">
        <v>-4.08282145803731e-06</v>
      </c>
      <c r="EU69">
        <v>9.61633180237613e-10</v>
      </c>
      <c r="EV69">
        <v>-0.0159267325573649</v>
      </c>
      <c r="EW69">
        <v>0.00964955815971448</v>
      </c>
      <c r="EX69">
        <v>0.000351754833574242</v>
      </c>
      <c r="EY69">
        <v>-6.74969522547015e-06</v>
      </c>
      <c r="EZ69">
        <v>-1</v>
      </c>
      <c r="FA69">
        <v>-1</v>
      </c>
      <c r="FB69">
        <v>-1</v>
      </c>
      <c r="FC69">
        <v>-1</v>
      </c>
      <c r="FD69">
        <v>9.2</v>
      </c>
      <c r="FE69">
        <v>9.3</v>
      </c>
      <c r="FF69">
        <v>2</v>
      </c>
      <c r="FG69">
        <v>793.372</v>
      </c>
      <c r="FH69">
        <v>738.83</v>
      </c>
      <c r="FI69">
        <v>20.0001</v>
      </c>
      <c r="FJ69">
        <v>27.0115</v>
      </c>
      <c r="FK69">
        <v>30</v>
      </c>
      <c r="FL69">
        <v>27.1145</v>
      </c>
      <c r="FM69">
        <v>27.0904</v>
      </c>
      <c r="FN69">
        <v>12.9078</v>
      </c>
      <c r="FO69">
        <v>26.0769</v>
      </c>
      <c r="FP69">
        <v>12.425</v>
      </c>
      <c r="FQ69">
        <v>20</v>
      </c>
      <c r="FR69">
        <v>178.55</v>
      </c>
      <c r="FS69">
        <v>13.1149</v>
      </c>
      <c r="FT69">
        <v>99.9931</v>
      </c>
      <c r="FU69">
        <v>100.354</v>
      </c>
    </row>
    <row r="70" spans="1:177">
      <c r="A70">
        <v>54</v>
      </c>
      <c r="B70">
        <v>1621533198.5</v>
      </c>
      <c r="C70">
        <v>106</v>
      </c>
      <c r="D70" t="s">
        <v>404</v>
      </c>
      <c r="E70" t="s">
        <v>405</v>
      </c>
      <c r="G70">
        <v>1621533198.5</v>
      </c>
      <c r="H70">
        <f>CD70*AF70*(BZ70-CA70)/(100*BS70*(1000-AF70*BZ70))</f>
        <v>0</v>
      </c>
      <c r="I70">
        <f>CD70*AF70*(BY70-BX70*(1000-AF70*CA70)/(1000-AF70*BZ70))/(100*BS70)</f>
        <v>0</v>
      </c>
      <c r="J70">
        <f>BX70 - IF(AF70&gt;1, I70*BS70*100.0/(AH70*CL70), 0)</f>
        <v>0</v>
      </c>
      <c r="K70">
        <f>((Q70-H70/2)*J70-I70)/(Q70+H70/2)</f>
        <v>0</v>
      </c>
      <c r="L70">
        <f>K70*(CE70+CF70)/1000.0</f>
        <v>0</v>
      </c>
      <c r="M70">
        <f>(BX70 - IF(AF70&gt;1, I70*BS70*100.0/(AH70*CL70), 0))*(CE70+CF70)/1000.0</f>
        <v>0</v>
      </c>
      <c r="N70">
        <f>2.0/((1/P70-1/O70)+SIGN(P70)*SQRT((1/P70-1/O70)*(1/P70-1/O70) + 4*BT70/((BT70+1)*(BT70+1))*(2*1/P70*1/O70-1/O70*1/O70)))</f>
        <v>0</v>
      </c>
      <c r="O70">
        <f>IF(LEFT(BU70,1)&lt;&gt;"0",IF(LEFT(BU70,1)="1",3.0,BV70),$D$5+$E$5*(CL70*CE70/($K$5*1000))+$F$5*(CL70*CE70/($K$5*1000))*MAX(MIN(BS70,$J$5),$I$5)*MAX(MIN(BS70,$J$5),$I$5)+$G$5*MAX(MIN(BS70,$J$5),$I$5)*(CL70*CE70/($K$5*1000))+$H$5*(CL70*CE70/($K$5*1000))*(CL70*CE70/($K$5*1000)))</f>
        <v>0</v>
      </c>
      <c r="P70">
        <f>H70*(1000-(1000*0.61365*exp(17.502*T70/(240.97+T70))/(CE70+CF70)+BZ70)/2)/(1000*0.61365*exp(17.502*T70/(240.97+T70))/(CE70+CF70)-BZ70)</f>
        <v>0</v>
      </c>
      <c r="Q70">
        <f>1/((BT70+1)/(N70/1.6)+1/(O70/1.37)) + BT70/((BT70+1)/(N70/1.6) + BT70/(O70/1.37))</f>
        <v>0</v>
      </c>
      <c r="R70">
        <f>(BP70*BR70)</f>
        <v>0</v>
      </c>
      <c r="S70">
        <f>(CG70+(R70+2*0.95*5.67E-8*(((CG70+$B$7)+273)^4-(CG70+273)^4)-44100*H70)/(1.84*29.3*O70+8*0.95*5.67E-8*(CG70+273)^3))</f>
        <v>0</v>
      </c>
      <c r="T70">
        <f>($C$7*CH70+$D$7*CI70+$E$7*S70)</f>
        <v>0</v>
      </c>
      <c r="U70">
        <f>0.61365*exp(17.502*T70/(240.97+T70))</f>
        <v>0</v>
      </c>
      <c r="V70">
        <f>(W70/X70*100)</f>
        <v>0</v>
      </c>
      <c r="W70">
        <f>BZ70*(CE70+CF70)/1000</f>
        <v>0</v>
      </c>
      <c r="X70">
        <f>0.61365*exp(17.502*CG70/(240.97+CG70))</f>
        <v>0</v>
      </c>
      <c r="Y70">
        <f>(U70-BZ70*(CE70+CF70)/1000)</f>
        <v>0</v>
      </c>
      <c r="Z70">
        <f>(-H70*44100)</f>
        <v>0</v>
      </c>
      <c r="AA70">
        <f>2*29.3*O70*0.92*(CG70-T70)</f>
        <v>0</v>
      </c>
      <c r="AB70">
        <f>2*0.95*5.67E-8*(((CG70+$B$7)+273)^4-(T70+273)^4)</f>
        <v>0</v>
      </c>
      <c r="AC70">
        <f>R70+AB70+Z70+AA70</f>
        <v>0</v>
      </c>
      <c r="AD70">
        <v>0</v>
      </c>
      <c r="AE70">
        <v>0</v>
      </c>
      <c r="AF70">
        <f>IF(AD70*$H$13&gt;=AH70,1.0,(AH70/(AH70-AD70*$H$13)))</f>
        <v>0</v>
      </c>
      <c r="AG70">
        <f>(AF70-1)*100</f>
        <v>0</v>
      </c>
      <c r="AH70">
        <f>MAX(0,($B$13+$C$13*CL70)/(1+$D$13*CL70)*CE70/(CG70+273)*$E$13)</f>
        <v>0</v>
      </c>
      <c r="AI70" t="s">
        <v>294</v>
      </c>
      <c r="AJ70">
        <v>0</v>
      </c>
      <c r="AK70">
        <v>0</v>
      </c>
      <c r="AL70">
        <f>AK70-AJ70</f>
        <v>0</v>
      </c>
      <c r="AM70">
        <f>AL70/AK70</f>
        <v>0</v>
      </c>
      <c r="AN70">
        <v>0</v>
      </c>
      <c r="AO70" t="s">
        <v>294</v>
      </c>
      <c r="AP70">
        <v>0</v>
      </c>
      <c r="AQ70">
        <v>0</v>
      </c>
      <c r="AR70">
        <f>1-AP70/AQ70</f>
        <v>0</v>
      </c>
      <c r="AS70">
        <v>0.5</v>
      </c>
      <c r="AT70">
        <f>BP70</f>
        <v>0</v>
      </c>
      <c r="AU70">
        <f>I70</f>
        <v>0</v>
      </c>
      <c r="AV70">
        <f>AR70*AS70*AT70</f>
        <v>0</v>
      </c>
      <c r="AW70">
        <f>BB70/AQ70</f>
        <v>0</v>
      </c>
      <c r="AX70">
        <f>(AU70-AN70)/AT70</f>
        <v>0</v>
      </c>
      <c r="AY70">
        <f>(AK70-AQ70)/AQ70</f>
        <v>0</v>
      </c>
      <c r="AZ70" t="s">
        <v>294</v>
      </c>
      <c r="BA70">
        <v>0</v>
      </c>
      <c r="BB70">
        <f>AQ70-BA70</f>
        <v>0</v>
      </c>
      <c r="BC70">
        <f>(AQ70-AP70)/(AQ70-BA70)</f>
        <v>0</v>
      </c>
      <c r="BD70">
        <f>(AK70-AQ70)/(AK70-BA70)</f>
        <v>0</v>
      </c>
      <c r="BE70">
        <f>(AQ70-AP70)/(AQ70-AJ70)</f>
        <v>0</v>
      </c>
      <c r="BF70">
        <f>(AK70-AQ70)/(AK70-AJ70)</f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f>$B$11*CM70+$C$11*CN70+$F$11*CO70*(1-CR70)</f>
        <v>0</v>
      </c>
      <c r="BP70">
        <f>BO70*BQ70</f>
        <v>0</v>
      </c>
      <c r="BQ70">
        <f>($B$11*$D$9+$C$11*$D$9+$F$11*((DB70+CT70)/MAX(DB70+CT70+DC70, 0.1)*$I$9+DC70/MAX(DB70+CT70+DC70, 0.1)*$J$9))/($B$11+$C$11+$F$11)</f>
        <v>0</v>
      </c>
      <c r="BR70">
        <f>($B$11*$K$9+$C$11*$K$9+$F$11*((DB70+CT70)/MAX(DB70+CT70+DC70, 0.1)*$P$9+DC70/MAX(DB70+CT70+DC70, 0.1)*$Q$9))/($B$11+$C$11+$F$11)</f>
        <v>0</v>
      </c>
      <c r="BS70">
        <v>6</v>
      </c>
      <c r="BT70">
        <v>0.5</v>
      </c>
      <c r="BU70" t="s">
        <v>295</v>
      </c>
      <c r="BV70">
        <v>2</v>
      </c>
      <c r="BW70">
        <v>1621533198.5</v>
      </c>
      <c r="BX70">
        <v>160.182</v>
      </c>
      <c r="BY70">
        <v>169.423</v>
      </c>
      <c r="BZ70">
        <v>13.0525</v>
      </c>
      <c r="CA70">
        <v>13.0644</v>
      </c>
      <c r="CB70">
        <v>153.557</v>
      </c>
      <c r="CC70">
        <v>12.8999</v>
      </c>
      <c r="CD70">
        <v>699.872</v>
      </c>
      <c r="CE70">
        <v>100.935</v>
      </c>
      <c r="CF70">
        <v>0.0995404</v>
      </c>
      <c r="CG70">
        <v>23.0147</v>
      </c>
      <c r="CH70">
        <v>22.9894</v>
      </c>
      <c r="CI70">
        <v>999.9</v>
      </c>
      <c r="CJ70">
        <v>0</v>
      </c>
      <c r="CK70">
        <v>0</v>
      </c>
      <c r="CL70">
        <v>10060</v>
      </c>
      <c r="CM70">
        <v>0</v>
      </c>
      <c r="CN70">
        <v>3.39241</v>
      </c>
      <c r="CO70">
        <v>600.011</v>
      </c>
      <c r="CP70">
        <v>0.933003</v>
      </c>
      <c r="CQ70">
        <v>0.0669971</v>
      </c>
      <c r="CR70">
        <v>0</v>
      </c>
      <c r="CS70">
        <v>3.412</v>
      </c>
      <c r="CT70">
        <v>4.99951</v>
      </c>
      <c r="CU70">
        <v>89.2912</v>
      </c>
      <c r="CV70">
        <v>4814.19</v>
      </c>
      <c r="CW70">
        <v>37.875</v>
      </c>
      <c r="CX70">
        <v>41.562</v>
      </c>
      <c r="CY70">
        <v>40.312</v>
      </c>
      <c r="CZ70">
        <v>41.125</v>
      </c>
      <c r="DA70">
        <v>40.187</v>
      </c>
      <c r="DB70">
        <v>555.15</v>
      </c>
      <c r="DC70">
        <v>39.86</v>
      </c>
      <c r="DD70">
        <v>0</v>
      </c>
      <c r="DE70">
        <v>1621533202.5</v>
      </c>
      <c r="DF70">
        <v>0</v>
      </c>
      <c r="DG70">
        <v>3.42045384615385</v>
      </c>
      <c r="DH70">
        <v>-0.292813675375566</v>
      </c>
      <c r="DI70">
        <v>-2.46947008702547</v>
      </c>
      <c r="DJ70">
        <v>89.2171538461539</v>
      </c>
      <c r="DK70">
        <v>15</v>
      </c>
      <c r="DL70">
        <v>1621532642.5</v>
      </c>
      <c r="DM70" t="s">
        <v>296</v>
      </c>
      <c r="DN70">
        <v>1621532642.5</v>
      </c>
      <c r="DO70">
        <v>1621532639</v>
      </c>
      <c r="DP70">
        <v>3</v>
      </c>
      <c r="DQ70">
        <v>-0.072</v>
      </c>
      <c r="DR70">
        <v>-0.003</v>
      </c>
      <c r="DS70">
        <v>8.557</v>
      </c>
      <c r="DT70">
        <v>0.153</v>
      </c>
      <c r="DU70">
        <v>420</v>
      </c>
      <c r="DV70">
        <v>13</v>
      </c>
      <c r="DW70">
        <v>1.61</v>
      </c>
      <c r="DX70">
        <v>0.39</v>
      </c>
      <c r="DY70">
        <v>-9.3457875</v>
      </c>
      <c r="DZ70">
        <v>0.964239399624783</v>
      </c>
      <c r="EA70">
        <v>0.122288226083912</v>
      </c>
      <c r="EB70">
        <v>0</v>
      </c>
      <c r="EC70">
        <v>3.3852</v>
      </c>
      <c r="ED70">
        <v>0.274284342604664</v>
      </c>
      <c r="EE70">
        <v>0.127445303775955</v>
      </c>
      <c r="EF70">
        <v>1</v>
      </c>
      <c r="EG70">
        <v>-0.00941715505</v>
      </c>
      <c r="EH70">
        <v>-0.0751167628592871</v>
      </c>
      <c r="EI70">
        <v>0.0145422016425959</v>
      </c>
      <c r="EJ70">
        <v>1</v>
      </c>
      <c r="EK70">
        <v>2</v>
      </c>
      <c r="EL70">
        <v>3</v>
      </c>
      <c r="EM70" t="s">
        <v>297</v>
      </c>
      <c r="EN70">
        <v>100</v>
      </c>
      <c r="EO70">
        <v>100</v>
      </c>
      <c r="EP70">
        <v>6.625</v>
      </c>
      <c r="EQ70">
        <v>0.1526</v>
      </c>
      <c r="ER70">
        <v>5.25094258564196</v>
      </c>
      <c r="ES70">
        <v>0.0095515401478521</v>
      </c>
      <c r="ET70">
        <v>-4.08282145803731e-06</v>
      </c>
      <c r="EU70">
        <v>9.61633180237613e-10</v>
      </c>
      <c r="EV70">
        <v>-0.0159267325573649</v>
      </c>
      <c r="EW70">
        <v>0.00964955815971448</v>
      </c>
      <c r="EX70">
        <v>0.000351754833574242</v>
      </c>
      <c r="EY70">
        <v>-6.74969522547015e-06</v>
      </c>
      <c r="EZ70">
        <v>-1</v>
      </c>
      <c r="FA70">
        <v>-1</v>
      </c>
      <c r="FB70">
        <v>-1</v>
      </c>
      <c r="FC70">
        <v>-1</v>
      </c>
      <c r="FD70">
        <v>9.3</v>
      </c>
      <c r="FE70">
        <v>9.3</v>
      </c>
      <c r="FF70">
        <v>2</v>
      </c>
      <c r="FG70">
        <v>793.694</v>
      </c>
      <c r="FH70">
        <v>738.262</v>
      </c>
      <c r="FI70">
        <v>19.9999</v>
      </c>
      <c r="FJ70">
        <v>27.0115</v>
      </c>
      <c r="FK70">
        <v>30</v>
      </c>
      <c r="FL70">
        <v>27.1122</v>
      </c>
      <c r="FM70">
        <v>27.0899</v>
      </c>
      <c r="FN70">
        <v>13.1069</v>
      </c>
      <c r="FO70">
        <v>26.0769</v>
      </c>
      <c r="FP70">
        <v>12.425</v>
      </c>
      <c r="FQ70">
        <v>20</v>
      </c>
      <c r="FR70">
        <v>181.95</v>
      </c>
      <c r="FS70">
        <v>13.1149</v>
      </c>
      <c r="FT70">
        <v>99.9934</v>
      </c>
      <c r="FU70">
        <v>100.354</v>
      </c>
    </row>
    <row r="71" spans="1:177">
      <c r="A71">
        <v>55</v>
      </c>
      <c r="B71">
        <v>1621533200.5</v>
      </c>
      <c r="C71">
        <v>108</v>
      </c>
      <c r="D71" t="s">
        <v>406</v>
      </c>
      <c r="E71" t="s">
        <v>407</v>
      </c>
      <c r="G71">
        <v>1621533200.5</v>
      </c>
      <c r="H71">
        <f>CD71*AF71*(BZ71-CA71)/(100*BS71*(1000-AF71*BZ71))</f>
        <v>0</v>
      </c>
      <c r="I71">
        <f>CD71*AF71*(BY71-BX71*(1000-AF71*CA71)/(1000-AF71*BZ71))/(100*BS71)</f>
        <v>0</v>
      </c>
      <c r="J71">
        <f>BX71 - IF(AF71&gt;1, I71*BS71*100.0/(AH71*CL71), 0)</f>
        <v>0</v>
      </c>
      <c r="K71">
        <f>((Q71-H71/2)*J71-I71)/(Q71+H71/2)</f>
        <v>0</v>
      </c>
      <c r="L71">
        <f>K71*(CE71+CF71)/1000.0</f>
        <v>0</v>
      </c>
      <c r="M71">
        <f>(BX71 - IF(AF71&gt;1, I71*BS71*100.0/(AH71*CL71), 0))*(CE71+CF71)/1000.0</f>
        <v>0</v>
      </c>
      <c r="N71">
        <f>2.0/((1/P71-1/O71)+SIGN(P71)*SQRT((1/P71-1/O71)*(1/P71-1/O71) + 4*BT71/((BT71+1)*(BT71+1))*(2*1/P71*1/O71-1/O71*1/O71)))</f>
        <v>0</v>
      </c>
      <c r="O71">
        <f>IF(LEFT(BU71,1)&lt;&gt;"0",IF(LEFT(BU71,1)="1",3.0,BV71),$D$5+$E$5*(CL71*CE71/($K$5*1000))+$F$5*(CL71*CE71/($K$5*1000))*MAX(MIN(BS71,$J$5),$I$5)*MAX(MIN(BS71,$J$5),$I$5)+$G$5*MAX(MIN(BS71,$J$5),$I$5)*(CL71*CE71/($K$5*1000))+$H$5*(CL71*CE71/($K$5*1000))*(CL71*CE71/($K$5*1000)))</f>
        <v>0</v>
      </c>
      <c r="P71">
        <f>H71*(1000-(1000*0.61365*exp(17.502*T71/(240.97+T71))/(CE71+CF71)+BZ71)/2)/(1000*0.61365*exp(17.502*T71/(240.97+T71))/(CE71+CF71)-BZ71)</f>
        <v>0</v>
      </c>
      <c r="Q71">
        <f>1/((BT71+1)/(N71/1.6)+1/(O71/1.37)) + BT71/((BT71+1)/(N71/1.6) + BT71/(O71/1.37))</f>
        <v>0</v>
      </c>
      <c r="R71">
        <f>(BP71*BR71)</f>
        <v>0</v>
      </c>
      <c r="S71">
        <f>(CG71+(R71+2*0.95*5.67E-8*(((CG71+$B$7)+273)^4-(CG71+273)^4)-44100*H71)/(1.84*29.3*O71+8*0.95*5.67E-8*(CG71+273)^3))</f>
        <v>0</v>
      </c>
      <c r="T71">
        <f>($C$7*CH71+$D$7*CI71+$E$7*S71)</f>
        <v>0</v>
      </c>
      <c r="U71">
        <f>0.61365*exp(17.502*T71/(240.97+T71))</f>
        <v>0</v>
      </c>
      <c r="V71">
        <f>(W71/X71*100)</f>
        <v>0</v>
      </c>
      <c r="W71">
        <f>BZ71*(CE71+CF71)/1000</f>
        <v>0</v>
      </c>
      <c r="X71">
        <f>0.61365*exp(17.502*CG71/(240.97+CG71))</f>
        <v>0</v>
      </c>
      <c r="Y71">
        <f>(U71-BZ71*(CE71+CF71)/1000)</f>
        <v>0</v>
      </c>
      <c r="Z71">
        <f>(-H71*44100)</f>
        <v>0</v>
      </c>
      <c r="AA71">
        <f>2*29.3*O71*0.92*(CG71-T71)</f>
        <v>0</v>
      </c>
      <c r="AB71">
        <f>2*0.95*5.67E-8*(((CG71+$B$7)+273)^4-(T71+273)^4)</f>
        <v>0</v>
      </c>
      <c r="AC71">
        <f>R71+AB71+Z71+AA71</f>
        <v>0</v>
      </c>
      <c r="AD71">
        <v>0</v>
      </c>
      <c r="AE71">
        <v>0</v>
      </c>
      <c r="AF71">
        <f>IF(AD71*$H$13&gt;=AH71,1.0,(AH71/(AH71-AD71*$H$13)))</f>
        <v>0</v>
      </c>
      <c r="AG71">
        <f>(AF71-1)*100</f>
        <v>0</v>
      </c>
      <c r="AH71">
        <f>MAX(0,($B$13+$C$13*CL71)/(1+$D$13*CL71)*CE71/(CG71+273)*$E$13)</f>
        <v>0</v>
      </c>
      <c r="AI71" t="s">
        <v>294</v>
      </c>
      <c r="AJ71">
        <v>0</v>
      </c>
      <c r="AK71">
        <v>0</v>
      </c>
      <c r="AL71">
        <f>AK71-AJ71</f>
        <v>0</v>
      </c>
      <c r="AM71">
        <f>AL71/AK71</f>
        <v>0</v>
      </c>
      <c r="AN71">
        <v>0</v>
      </c>
      <c r="AO71" t="s">
        <v>294</v>
      </c>
      <c r="AP71">
        <v>0</v>
      </c>
      <c r="AQ71">
        <v>0</v>
      </c>
      <c r="AR71">
        <f>1-AP71/AQ71</f>
        <v>0</v>
      </c>
      <c r="AS71">
        <v>0.5</v>
      </c>
      <c r="AT71">
        <f>BP71</f>
        <v>0</v>
      </c>
      <c r="AU71">
        <f>I71</f>
        <v>0</v>
      </c>
      <c r="AV71">
        <f>AR71*AS71*AT71</f>
        <v>0</v>
      </c>
      <c r="AW71">
        <f>BB71/AQ71</f>
        <v>0</v>
      </c>
      <c r="AX71">
        <f>(AU71-AN71)/AT71</f>
        <v>0</v>
      </c>
      <c r="AY71">
        <f>(AK71-AQ71)/AQ71</f>
        <v>0</v>
      </c>
      <c r="AZ71" t="s">
        <v>294</v>
      </c>
      <c r="BA71">
        <v>0</v>
      </c>
      <c r="BB71">
        <f>AQ71-BA71</f>
        <v>0</v>
      </c>
      <c r="BC71">
        <f>(AQ71-AP71)/(AQ71-BA71)</f>
        <v>0</v>
      </c>
      <c r="BD71">
        <f>(AK71-AQ71)/(AK71-BA71)</f>
        <v>0</v>
      </c>
      <c r="BE71">
        <f>(AQ71-AP71)/(AQ71-AJ71)</f>
        <v>0</v>
      </c>
      <c r="BF71">
        <f>(AK71-AQ71)/(AK71-AJ71)</f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f>$B$11*CM71+$C$11*CN71+$F$11*CO71*(1-CR71)</f>
        <v>0</v>
      </c>
      <c r="BP71">
        <f>BO71*BQ71</f>
        <v>0</v>
      </c>
      <c r="BQ71">
        <f>($B$11*$D$9+$C$11*$D$9+$F$11*((DB71+CT71)/MAX(DB71+CT71+DC71, 0.1)*$I$9+DC71/MAX(DB71+CT71+DC71, 0.1)*$J$9))/($B$11+$C$11+$F$11)</f>
        <v>0</v>
      </c>
      <c r="BR71">
        <f>($B$11*$K$9+$C$11*$K$9+$F$11*((DB71+CT71)/MAX(DB71+CT71+DC71, 0.1)*$P$9+DC71/MAX(DB71+CT71+DC71, 0.1)*$Q$9))/($B$11+$C$11+$F$11)</f>
        <v>0</v>
      </c>
      <c r="BS71">
        <v>6</v>
      </c>
      <c r="BT71">
        <v>0.5</v>
      </c>
      <c r="BU71" t="s">
        <v>295</v>
      </c>
      <c r="BV71">
        <v>2</v>
      </c>
      <c r="BW71">
        <v>1621533200.5</v>
      </c>
      <c r="BX71">
        <v>163.43</v>
      </c>
      <c r="BY71">
        <v>172.746</v>
      </c>
      <c r="BZ71">
        <v>13.0581</v>
      </c>
      <c r="CA71">
        <v>13.0606</v>
      </c>
      <c r="CB71">
        <v>156.778</v>
      </c>
      <c r="CC71">
        <v>12.9055</v>
      </c>
      <c r="CD71">
        <v>699.992</v>
      </c>
      <c r="CE71">
        <v>100.937</v>
      </c>
      <c r="CF71">
        <v>0.099824</v>
      </c>
      <c r="CG71">
        <v>23.0139</v>
      </c>
      <c r="CH71">
        <v>22.9904</v>
      </c>
      <c r="CI71">
        <v>999.9</v>
      </c>
      <c r="CJ71">
        <v>0</v>
      </c>
      <c r="CK71">
        <v>0</v>
      </c>
      <c r="CL71">
        <v>9950</v>
      </c>
      <c r="CM71">
        <v>0</v>
      </c>
      <c r="CN71">
        <v>3.39241</v>
      </c>
      <c r="CO71">
        <v>600.016</v>
      </c>
      <c r="CP71">
        <v>0.933003</v>
      </c>
      <c r="CQ71">
        <v>0.0669971</v>
      </c>
      <c r="CR71">
        <v>0</v>
      </c>
      <c r="CS71">
        <v>3.0887</v>
      </c>
      <c r="CT71">
        <v>4.99951</v>
      </c>
      <c r="CU71">
        <v>89.0909</v>
      </c>
      <c r="CV71">
        <v>4814.23</v>
      </c>
      <c r="CW71">
        <v>37.875</v>
      </c>
      <c r="CX71">
        <v>41.562</v>
      </c>
      <c r="CY71">
        <v>40.312</v>
      </c>
      <c r="CZ71">
        <v>41.125</v>
      </c>
      <c r="DA71">
        <v>40.187</v>
      </c>
      <c r="DB71">
        <v>555.15</v>
      </c>
      <c r="DC71">
        <v>39.86</v>
      </c>
      <c r="DD71">
        <v>0</v>
      </c>
      <c r="DE71">
        <v>1621533204.3</v>
      </c>
      <c r="DF71">
        <v>0</v>
      </c>
      <c r="DG71">
        <v>3.39288</v>
      </c>
      <c r="DH71">
        <v>0.369684620492539</v>
      </c>
      <c r="DI71">
        <v>-1.67413847069087</v>
      </c>
      <c r="DJ71">
        <v>89.141884</v>
      </c>
      <c r="DK71">
        <v>15</v>
      </c>
      <c r="DL71">
        <v>1621532642.5</v>
      </c>
      <c r="DM71" t="s">
        <v>296</v>
      </c>
      <c r="DN71">
        <v>1621532642.5</v>
      </c>
      <c r="DO71">
        <v>1621532639</v>
      </c>
      <c r="DP71">
        <v>3</v>
      </c>
      <c r="DQ71">
        <v>-0.072</v>
      </c>
      <c r="DR71">
        <v>-0.003</v>
      </c>
      <c r="DS71">
        <v>8.557</v>
      </c>
      <c r="DT71">
        <v>0.153</v>
      </c>
      <c r="DU71">
        <v>420</v>
      </c>
      <c r="DV71">
        <v>13</v>
      </c>
      <c r="DW71">
        <v>1.61</v>
      </c>
      <c r="DX71">
        <v>0.39</v>
      </c>
      <c r="DY71">
        <v>-9.322066</v>
      </c>
      <c r="DZ71">
        <v>0.847155422138846</v>
      </c>
      <c r="EA71">
        <v>0.113838697282602</v>
      </c>
      <c r="EB71">
        <v>0</v>
      </c>
      <c r="EC71">
        <v>3.40734705882353</v>
      </c>
      <c r="ED71">
        <v>0.18217794724734</v>
      </c>
      <c r="EE71">
        <v>0.119078647355667</v>
      </c>
      <c r="EF71">
        <v>1</v>
      </c>
      <c r="EG71">
        <v>-0.0110883973</v>
      </c>
      <c r="EH71">
        <v>-0.0409303115347092</v>
      </c>
      <c r="EI71">
        <v>0.0134773986950521</v>
      </c>
      <c r="EJ71">
        <v>1</v>
      </c>
      <c r="EK71">
        <v>2</v>
      </c>
      <c r="EL71">
        <v>3</v>
      </c>
      <c r="EM71" t="s">
        <v>297</v>
      </c>
      <c r="EN71">
        <v>100</v>
      </c>
      <c r="EO71">
        <v>100</v>
      </c>
      <c r="EP71">
        <v>6.652</v>
      </c>
      <c r="EQ71">
        <v>0.1526</v>
      </c>
      <c r="ER71">
        <v>5.25094258564196</v>
      </c>
      <c r="ES71">
        <v>0.0095515401478521</v>
      </c>
      <c r="ET71">
        <v>-4.08282145803731e-06</v>
      </c>
      <c r="EU71">
        <v>9.61633180237613e-10</v>
      </c>
      <c r="EV71">
        <v>-0.0159267325573649</v>
      </c>
      <c r="EW71">
        <v>0.00964955815971448</v>
      </c>
      <c r="EX71">
        <v>0.000351754833574242</v>
      </c>
      <c r="EY71">
        <v>-6.74969522547015e-06</v>
      </c>
      <c r="EZ71">
        <v>-1</v>
      </c>
      <c r="FA71">
        <v>-1</v>
      </c>
      <c r="FB71">
        <v>-1</v>
      </c>
      <c r="FC71">
        <v>-1</v>
      </c>
      <c r="FD71">
        <v>9.3</v>
      </c>
      <c r="FE71">
        <v>9.4</v>
      </c>
      <c r="FF71">
        <v>2</v>
      </c>
      <c r="FG71">
        <v>794.051</v>
      </c>
      <c r="FH71">
        <v>738.611</v>
      </c>
      <c r="FI71">
        <v>19.9999</v>
      </c>
      <c r="FJ71">
        <v>27.0115</v>
      </c>
      <c r="FK71">
        <v>30.0001</v>
      </c>
      <c r="FL71">
        <v>27.1122</v>
      </c>
      <c r="FM71">
        <v>27.0882</v>
      </c>
      <c r="FN71">
        <v>13.3074</v>
      </c>
      <c r="FO71">
        <v>26.0769</v>
      </c>
      <c r="FP71">
        <v>12.425</v>
      </c>
      <c r="FQ71">
        <v>20</v>
      </c>
      <c r="FR71">
        <v>185.3</v>
      </c>
      <c r="FS71">
        <v>13.1149</v>
      </c>
      <c r="FT71">
        <v>99.9911</v>
      </c>
      <c r="FU71">
        <v>100.353</v>
      </c>
    </row>
    <row r="72" spans="1:177">
      <c r="A72">
        <v>56</v>
      </c>
      <c r="B72">
        <v>1621533202.5</v>
      </c>
      <c r="C72">
        <v>110</v>
      </c>
      <c r="D72" t="s">
        <v>408</v>
      </c>
      <c r="E72" t="s">
        <v>409</v>
      </c>
      <c r="G72">
        <v>1621533202.5</v>
      </c>
      <c r="H72">
        <f>CD72*AF72*(BZ72-CA72)/(100*BS72*(1000-AF72*BZ72))</f>
        <v>0</v>
      </c>
      <c r="I72">
        <f>CD72*AF72*(BY72-BX72*(1000-AF72*CA72)/(1000-AF72*BZ72))/(100*BS72)</f>
        <v>0</v>
      </c>
      <c r="J72">
        <f>BX72 - IF(AF72&gt;1, I72*BS72*100.0/(AH72*CL72), 0)</f>
        <v>0</v>
      </c>
      <c r="K72">
        <f>((Q72-H72/2)*J72-I72)/(Q72+H72/2)</f>
        <v>0</v>
      </c>
      <c r="L72">
        <f>K72*(CE72+CF72)/1000.0</f>
        <v>0</v>
      </c>
      <c r="M72">
        <f>(BX72 - IF(AF72&gt;1, I72*BS72*100.0/(AH72*CL72), 0))*(CE72+CF72)/1000.0</f>
        <v>0</v>
      </c>
      <c r="N72">
        <f>2.0/((1/P72-1/O72)+SIGN(P72)*SQRT((1/P72-1/O72)*(1/P72-1/O72) + 4*BT72/((BT72+1)*(BT72+1))*(2*1/P72*1/O72-1/O72*1/O72)))</f>
        <v>0</v>
      </c>
      <c r="O72">
        <f>IF(LEFT(BU72,1)&lt;&gt;"0",IF(LEFT(BU72,1)="1",3.0,BV72),$D$5+$E$5*(CL72*CE72/($K$5*1000))+$F$5*(CL72*CE72/($K$5*1000))*MAX(MIN(BS72,$J$5),$I$5)*MAX(MIN(BS72,$J$5),$I$5)+$G$5*MAX(MIN(BS72,$J$5),$I$5)*(CL72*CE72/($K$5*1000))+$H$5*(CL72*CE72/($K$5*1000))*(CL72*CE72/($K$5*1000)))</f>
        <v>0</v>
      </c>
      <c r="P72">
        <f>H72*(1000-(1000*0.61365*exp(17.502*T72/(240.97+T72))/(CE72+CF72)+BZ72)/2)/(1000*0.61365*exp(17.502*T72/(240.97+T72))/(CE72+CF72)-BZ72)</f>
        <v>0</v>
      </c>
      <c r="Q72">
        <f>1/((BT72+1)/(N72/1.6)+1/(O72/1.37)) + BT72/((BT72+1)/(N72/1.6) + BT72/(O72/1.37))</f>
        <v>0</v>
      </c>
      <c r="R72">
        <f>(BP72*BR72)</f>
        <v>0</v>
      </c>
      <c r="S72">
        <f>(CG72+(R72+2*0.95*5.67E-8*(((CG72+$B$7)+273)^4-(CG72+273)^4)-44100*H72)/(1.84*29.3*O72+8*0.95*5.67E-8*(CG72+273)^3))</f>
        <v>0</v>
      </c>
      <c r="T72">
        <f>($C$7*CH72+$D$7*CI72+$E$7*S72)</f>
        <v>0</v>
      </c>
      <c r="U72">
        <f>0.61365*exp(17.502*T72/(240.97+T72))</f>
        <v>0</v>
      </c>
      <c r="V72">
        <f>(W72/X72*100)</f>
        <v>0</v>
      </c>
      <c r="W72">
        <f>BZ72*(CE72+CF72)/1000</f>
        <v>0</v>
      </c>
      <c r="X72">
        <f>0.61365*exp(17.502*CG72/(240.97+CG72))</f>
        <v>0</v>
      </c>
      <c r="Y72">
        <f>(U72-BZ72*(CE72+CF72)/1000)</f>
        <v>0</v>
      </c>
      <c r="Z72">
        <f>(-H72*44100)</f>
        <v>0</v>
      </c>
      <c r="AA72">
        <f>2*29.3*O72*0.92*(CG72-T72)</f>
        <v>0</v>
      </c>
      <c r="AB72">
        <f>2*0.95*5.67E-8*(((CG72+$B$7)+273)^4-(T72+273)^4)</f>
        <v>0</v>
      </c>
      <c r="AC72">
        <f>R72+AB72+Z72+AA72</f>
        <v>0</v>
      </c>
      <c r="AD72">
        <v>0</v>
      </c>
      <c r="AE72">
        <v>0</v>
      </c>
      <c r="AF72">
        <f>IF(AD72*$H$13&gt;=AH72,1.0,(AH72/(AH72-AD72*$H$13)))</f>
        <v>0</v>
      </c>
      <c r="AG72">
        <f>(AF72-1)*100</f>
        <v>0</v>
      </c>
      <c r="AH72">
        <f>MAX(0,($B$13+$C$13*CL72)/(1+$D$13*CL72)*CE72/(CG72+273)*$E$13)</f>
        <v>0</v>
      </c>
      <c r="AI72" t="s">
        <v>294</v>
      </c>
      <c r="AJ72">
        <v>0</v>
      </c>
      <c r="AK72">
        <v>0</v>
      </c>
      <c r="AL72">
        <f>AK72-AJ72</f>
        <v>0</v>
      </c>
      <c r="AM72">
        <f>AL72/AK72</f>
        <v>0</v>
      </c>
      <c r="AN72">
        <v>0</v>
      </c>
      <c r="AO72" t="s">
        <v>294</v>
      </c>
      <c r="AP72">
        <v>0</v>
      </c>
      <c r="AQ72">
        <v>0</v>
      </c>
      <c r="AR72">
        <f>1-AP72/AQ72</f>
        <v>0</v>
      </c>
      <c r="AS72">
        <v>0.5</v>
      </c>
      <c r="AT72">
        <f>BP72</f>
        <v>0</v>
      </c>
      <c r="AU72">
        <f>I72</f>
        <v>0</v>
      </c>
      <c r="AV72">
        <f>AR72*AS72*AT72</f>
        <v>0</v>
      </c>
      <c r="AW72">
        <f>BB72/AQ72</f>
        <v>0</v>
      </c>
      <c r="AX72">
        <f>(AU72-AN72)/AT72</f>
        <v>0</v>
      </c>
      <c r="AY72">
        <f>(AK72-AQ72)/AQ72</f>
        <v>0</v>
      </c>
      <c r="AZ72" t="s">
        <v>294</v>
      </c>
      <c r="BA72">
        <v>0</v>
      </c>
      <c r="BB72">
        <f>AQ72-BA72</f>
        <v>0</v>
      </c>
      <c r="BC72">
        <f>(AQ72-AP72)/(AQ72-BA72)</f>
        <v>0</v>
      </c>
      <c r="BD72">
        <f>(AK72-AQ72)/(AK72-BA72)</f>
        <v>0</v>
      </c>
      <c r="BE72">
        <f>(AQ72-AP72)/(AQ72-AJ72)</f>
        <v>0</v>
      </c>
      <c r="BF72">
        <f>(AK72-AQ72)/(AK72-AJ72)</f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f>$B$11*CM72+$C$11*CN72+$F$11*CO72*(1-CR72)</f>
        <v>0</v>
      </c>
      <c r="BP72">
        <f>BO72*BQ72</f>
        <v>0</v>
      </c>
      <c r="BQ72">
        <f>($B$11*$D$9+$C$11*$D$9+$F$11*((DB72+CT72)/MAX(DB72+CT72+DC72, 0.1)*$I$9+DC72/MAX(DB72+CT72+DC72, 0.1)*$J$9))/($B$11+$C$11+$F$11)</f>
        <v>0</v>
      </c>
      <c r="BR72">
        <f>($B$11*$K$9+$C$11*$K$9+$F$11*((DB72+CT72)/MAX(DB72+CT72+DC72, 0.1)*$P$9+DC72/MAX(DB72+CT72+DC72, 0.1)*$Q$9))/($B$11+$C$11+$F$11)</f>
        <v>0</v>
      </c>
      <c r="BS72">
        <v>6</v>
      </c>
      <c r="BT72">
        <v>0.5</v>
      </c>
      <c r="BU72" t="s">
        <v>295</v>
      </c>
      <c r="BV72">
        <v>2</v>
      </c>
      <c r="BW72">
        <v>1621533202.5</v>
      </c>
      <c r="BX72">
        <v>166.79</v>
      </c>
      <c r="BY72">
        <v>176.091</v>
      </c>
      <c r="BZ72">
        <v>13.0556</v>
      </c>
      <c r="CA72">
        <v>13.0592</v>
      </c>
      <c r="CB72">
        <v>160.111</v>
      </c>
      <c r="CC72">
        <v>12.903</v>
      </c>
      <c r="CD72">
        <v>699.808</v>
      </c>
      <c r="CE72">
        <v>100.936</v>
      </c>
      <c r="CF72">
        <v>0.0985572</v>
      </c>
      <c r="CG72">
        <v>23.0158</v>
      </c>
      <c r="CH72">
        <v>22.9982</v>
      </c>
      <c r="CI72">
        <v>999.9</v>
      </c>
      <c r="CJ72">
        <v>0</v>
      </c>
      <c r="CK72">
        <v>0</v>
      </c>
      <c r="CL72">
        <v>10130</v>
      </c>
      <c r="CM72">
        <v>0</v>
      </c>
      <c r="CN72">
        <v>3.39241</v>
      </c>
      <c r="CO72">
        <v>600.01</v>
      </c>
      <c r="CP72">
        <v>0.933003</v>
      </c>
      <c r="CQ72">
        <v>0.0669971</v>
      </c>
      <c r="CR72">
        <v>0</v>
      </c>
      <c r="CS72">
        <v>3.3105</v>
      </c>
      <c r="CT72">
        <v>4.99951</v>
      </c>
      <c r="CU72">
        <v>88.8635</v>
      </c>
      <c r="CV72">
        <v>4814.19</v>
      </c>
      <c r="CW72">
        <v>37.875</v>
      </c>
      <c r="CX72">
        <v>41.562</v>
      </c>
      <c r="CY72">
        <v>40.312</v>
      </c>
      <c r="CZ72">
        <v>41.125</v>
      </c>
      <c r="DA72">
        <v>40.187</v>
      </c>
      <c r="DB72">
        <v>555.15</v>
      </c>
      <c r="DC72">
        <v>39.86</v>
      </c>
      <c r="DD72">
        <v>0</v>
      </c>
      <c r="DE72">
        <v>1621533206.1</v>
      </c>
      <c r="DF72">
        <v>0</v>
      </c>
      <c r="DG72">
        <v>3.39301538461538</v>
      </c>
      <c r="DH72">
        <v>0.413613680770139</v>
      </c>
      <c r="DI72">
        <v>-1.16769572935415</v>
      </c>
      <c r="DJ72">
        <v>89.1080423076923</v>
      </c>
      <c r="DK72">
        <v>15</v>
      </c>
      <c r="DL72">
        <v>1621532642.5</v>
      </c>
      <c r="DM72" t="s">
        <v>296</v>
      </c>
      <c r="DN72">
        <v>1621532642.5</v>
      </c>
      <c r="DO72">
        <v>1621532639</v>
      </c>
      <c r="DP72">
        <v>3</v>
      </c>
      <c r="DQ72">
        <v>-0.072</v>
      </c>
      <c r="DR72">
        <v>-0.003</v>
      </c>
      <c r="DS72">
        <v>8.557</v>
      </c>
      <c r="DT72">
        <v>0.153</v>
      </c>
      <c r="DU72">
        <v>420</v>
      </c>
      <c r="DV72">
        <v>13</v>
      </c>
      <c r="DW72">
        <v>1.61</v>
      </c>
      <c r="DX72">
        <v>0.39</v>
      </c>
      <c r="DY72">
        <v>-9.3051815</v>
      </c>
      <c r="DZ72">
        <v>0.77556202626642</v>
      </c>
      <c r="EA72">
        <v>0.110196823355984</v>
      </c>
      <c r="EB72">
        <v>0</v>
      </c>
      <c r="EC72">
        <v>3.41357714285714</v>
      </c>
      <c r="ED72">
        <v>0.0169081748813755</v>
      </c>
      <c r="EE72">
        <v>0.129876534965689</v>
      </c>
      <c r="EF72">
        <v>1</v>
      </c>
      <c r="EG72">
        <v>-0.0119688278</v>
      </c>
      <c r="EH72">
        <v>-0.00259790625140708</v>
      </c>
      <c r="EI72">
        <v>0.0125002665811759</v>
      </c>
      <c r="EJ72">
        <v>1</v>
      </c>
      <c r="EK72">
        <v>2</v>
      </c>
      <c r="EL72">
        <v>3</v>
      </c>
      <c r="EM72" t="s">
        <v>297</v>
      </c>
      <c r="EN72">
        <v>100</v>
      </c>
      <c r="EO72">
        <v>100</v>
      </c>
      <c r="EP72">
        <v>6.679</v>
      </c>
      <c r="EQ72">
        <v>0.1526</v>
      </c>
      <c r="ER72">
        <v>5.25094258564196</v>
      </c>
      <c r="ES72">
        <v>0.0095515401478521</v>
      </c>
      <c r="ET72">
        <v>-4.08282145803731e-06</v>
      </c>
      <c r="EU72">
        <v>9.61633180237613e-10</v>
      </c>
      <c r="EV72">
        <v>-0.0159267325573649</v>
      </c>
      <c r="EW72">
        <v>0.00964955815971448</v>
      </c>
      <c r="EX72">
        <v>0.000351754833574242</v>
      </c>
      <c r="EY72">
        <v>-6.74969522547015e-06</v>
      </c>
      <c r="EZ72">
        <v>-1</v>
      </c>
      <c r="FA72">
        <v>-1</v>
      </c>
      <c r="FB72">
        <v>-1</v>
      </c>
      <c r="FC72">
        <v>-1</v>
      </c>
      <c r="FD72">
        <v>9.3</v>
      </c>
      <c r="FE72">
        <v>9.4</v>
      </c>
      <c r="FF72">
        <v>2</v>
      </c>
      <c r="FG72">
        <v>793.695</v>
      </c>
      <c r="FH72">
        <v>738.8</v>
      </c>
      <c r="FI72">
        <v>19.9992</v>
      </c>
      <c r="FJ72">
        <v>27.0101</v>
      </c>
      <c r="FK72">
        <v>30.0001</v>
      </c>
      <c r="FL72">
        <v>27.1122</v>
      </c>
      <c r="FM72">
        <v>27.0882</v>
      </c>
      <c r="FN72">
        <v>13.5071</v>
      </c>
      <c r="FO72">
        <v>26.0769</v>
      </c>
      <c r="FP72">
        <v>12.425</v>
      </c>
      <c r="FQ72">
        <v>20</v>
      </c>
      <c r="FR72">
        <v>188.66</v>
      </c>
      <c r="FS72">
        <v>13.1149</v>
      </c>
      <c r="FT72">
        <v>99.9923</v>
      </c>
      <c r="FU72">
        <v>100.355</v>
      </c>
    </row>
    <row r="73" spans="1:177">
      <c r="A73">
        <v>57</v>
      </c>
      <c r="B73">
        <v>1621533204.5</v>
      </c>
      <c r="C73">
        <v>112</v>
      </c>
      <c r="D73" t="s">
        <v>410</v>
      </c>
      <c r="E73" t="s">
        <v>411</v>
      </c>
      <c r="G73">
        <v>1621533204.5</v>
      </c>
      <c r="H73">
        <f>CD73*AF73*(BZ73-CA73)/(100*BS73*(1000-AF73*BZ73))</f>
        <v>0</v>
      </c>
      <c r="I73">
        <f>CD73*AF73*(BY73-BX73*(1000-AF73*CA73)/(1000-AF73*BZ73))/(100*BS73)</f>
        <v>0</v>
      </c>
      <c r="J73">
        <f>BX73 - IF(AF73&gt;1, I73*BS73*100.0/(AH73*CL73), 0)</f>
        <v>0</v>
      </c>
      <c r="K73">
        <f>((Q73-H73/2)*J73-I73)/(Q73+H73/2)</f>
        <v>0</v>
      </c>
      <c r="L73">
        <f>K73*(CE73+CF73)/1000.0</f>
        <v>0</v>
      </c>
      <c r="M73">
        <f>(BX73 - IF(AF73&gt;1, I73*BS73*100.0/(AH73*CL73), 0))*(CE73+CF73)/1000.0</f>
        <v>0</v>
      </c>
      <c r="N73">
        <f>2.0/((1/P73-1/O73)+SIGN(P73)*SQRT((1/P73-1/O73)*(1/P73-1/O73) + 4*BT73/((BT73+1)*(BT73+1))*(2*1/P73*1/O73-1/O73*1/O73)))</f>
        <v>0</v>
      </c>
      <c r="O73">
        <f>IF(LEFT(BU73,1)&lt;&gt;"0",IF(LEFT(BU73,1)="1",3.0,BV73),$D$5+$E$5*(CL73*CE73/($K$5*1000))+$F$5*(CL73*CE73/($K$5*1000))*MAX(MIN(BS73,$J$5),$I$5)*MAX(MIN(BS73,$J$5),$I$5)+$G$5*MAX(MIN(BS73,$J$5),$I$5)*(CL73*CE73/($K$5*1000))+$H$5*(CL73*CE73/($K$5*1000))*(CL73*CE73/($K$5*1000)))</f>
        <v>0</v>
      </c>
      <c r="P73">
        <f>H73*(1000-(1000*0.61365*exp(17.502*T73/(240.97+T73))/(CE73+CF73)+BZ73)/2)/(1000*0.61365*exp(17.502*T73/(240.97+T73))/(CE73+CF73)-BZ73)</f>
        <v>0</v>
      </c>
      <c r="Q73">
        <f>1/((BT73+1)/(N73/1.6)+1/(O73/1.37)) + BT73/((BT73+1)/(N73/1.6) + BT73/(O73/1.37))</f>
        <v>0</v>
      </c>
      <c r="R73">
        <f>(BP73*BR73)</f>
        <v>0</v>
      </c>
      <c r="S73">
        <f>(CG73+(R73+2*0.95*5.67E-8*(((CG73+$B$7)+273)^4-(CG73+273)^4)-44100*H73)/(1.84*29.3*O73+8*0.95*5.67E-8*(CG73+273)^3))</f>
        <v>0</v>
      </c>
      <c r="T73">
        <f>($C$7*CH73+$D$7*CI73+$E$7*S73)</f>
        <v>0</v>
      </c>
      <c r="U73">
        <f>0.61365*exp(17.502*T73/(240.97+T73))</f>
        <v>0</v>
      </c>
      <c r="V73">
        <f>(W73/X73*100)</f>
        <v>0</v>
      </c>
      <c r="W73">
        <f>BZ73*(CE73+CF73)/1000</f>
        <v>0</v>
      </c>
      <c r="X73">
        <f>0.61365*exp(17.502*CG73/(240.97+CG73))</f>
        <v>0</v>
      </c>
      <c r="Y73">
        <f>(U73-BZ73*(CE73+CF73)/1000)</f>
        <v>0</v>
      </c>
      <c r="Z73">
        <f>(-H73*44100)</f>
        <v>0</v>
      </c>
      <c r="AA73">
        <f>2*29.3*O73*0.92*(CG73-T73)</f>
        <v>0</v>
      </c>
      <c r="AB73">
        <f>2*0.95*5.67E-8*(((CG73+$B$7)+273)^4-(T73+273)^4)</f>
        <v>0</v>
      </c>
      <c r="AC73">
        <f>R73+AB73+Z73+AA73</f>
        <v>0</v>
      </c>
      <c r="AD73">
        <v>0</v>
      </c>
      <c r="AE73">
        <v>0</v>
      </c>
      <c r="AF73">
        <f>IF(AD73*$H$13&gt;=AH73,1.0,(AH73/(AH73-AD73*$H$13)))</f>
        <v>0</v>
      </c>
      <c r="AG73">
        <f>(AF73-1)*100</f>
        <v>0</v>
      </c>
      <c r="AH73">
        <f>MAX(0,($B$13+$C$13*CL73)/(1+$D$13*CL73)*CE73/(CG73+273)*$E$13)</f>
        <v>0</v>
      </c>
      <c r="AI73" t="s">
        <v>294</v>
      </c>
      <c r="AJ73">
        <v>0</v>
      </c>
      <c r="AK73">
        <v>0</v>
      </c>
      <c r="AL73">
        <f>AK73-AJ73</f>
        <v>0</v>
      </c>
      <c r="AM73">
        <f>AL73/AK73</f>
        <v>0</v>
      </c>
      <c r="AN73">
        <v>0</v>
      </c>
      <c r="AO73" t="s">
        <v>294</v>
      </c>
      <c r="AP73">
        <v>0</v>
      </c>
      <c r="AQ73">
        <v>0</v>
      </c>
      <c r="AR73">
        <f>1-AP73/AQ73</f>
        <v>0</v>
      </c>
      <c r="AS73">
        <v>0.5</v>
      </c>
      <c r="AT73">
        <f>BP73</f>
        <v>0</v>
      </c>
      <c r="AU73">
        <f>I73</f>
        <v>0</v>
      </c>
      <c r="AV73">
        <f>AR73*AS73*AT73</f>
        <v>0</v>
      </c>
      <c r="AW73">
        <f>BB73/AQ73</f>
        <v>0</v>
      </c>
      <c r="AX73">
        <f>(AU73-AN73)/AT73</f>
        <v>0</v>
      </c>
      <c r="AY73">
        <f>(AK73-AQ73)/AQ73</f>
        <v>0</v>
      </c>
      <c r="AZ73" t="s">
        <v>294</v>
      </c>
      <c r="BA73">
        <v>0</v>
      </c>
      <c r="BB73">
        <f>AQ73-BA73</f>
        <v>0</v>
      </c>
      <c r="BC73">
        <f>(AQ73-AP73)/(AQ73-BA73)</f>
        <v>0</v>
      </c>
      <c r="BD73">
        <f>(AK73-AQ73)/(AK73-BA73)</f>
        <v>0</v>
      </c>
      <c r="BE73">
        <f>(AQ73-AP73)/(AQ73-AJ73)</f>
        <v>0</v>
      </c>
      <c r="BF73">
        <f>(AK73-AQ73)/(AK73-AJ73)</f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f>$B$11*CM73+$C$11*CN73+$F$11*CO73*(1-CR73)</f>
        <v>0</v>
      </c>
      <c r="BP73">
        <f>BO73*BQ73</f>
        <v>0</v>
      </c>
      <c r="BQ73">
        <f>($B$11*$D$9+$C$11*$D$9+$F$11*((DB73+CT73)/MAX(DB73+CT73+DC73, 0.1)*$I$9+DC73/MAX(DB73+CT73+DC73, 0.1)*$J$9))/($B$11+$C$11+$F$11)</f>
        <v>0</v>
      </c>
      <c r="BR73">
        <f>($B$11*$K$9+$C$11*$K$9+$F$11*((DB73+CT73)/MAX(DB73+CT73+DC73, 0.1)*$P$9+DC73/MAX(DB73+CT73+DC73, 0.1)*$Q$9))/($B$11+$C$11+$F$11)</f>
        <v>0</v>
      </c>
      <c r="BS73">
        <v>6</v>
      </c>
      <c r="BT73">
        <v>0.5</v>
      </c>
      <c r="BU73" t="s">
        <v>295</v>
      </c>
      <c r="BV73">
        <v>2</v>
      </c>
      <c r="BW73">
        <v>1621533204.5</v>
      </c>
      <c r="BX73">
        <v>170.157</v>
      </c>
      <c r="BY73">
        <v>179.613</v>
      </c>
      <c r="BZ73">
        <v>13.0538</v>
      </c>
      <c r="CA73">
        <v>13.0554</v>
      </c>
      <c r="CB73">
        <v>163.45</v>
      </c>
      <c r="CC73">
        <v>12.9012</v>
      </c>
      <c r="CD73">
        <v>699.948</v>
      </c>
      <c r="CE73">
        <v>100.934</v>
      </c>
      <c r="CF73">
        <v>0.100421</v>
      </c>
      <c r="CG73">
        <v>23.0139</v>
      </c>
      <c r="CH73">
        <v>22.986</v>
      </c>
      <c r="CI73">
        <v>999.9</v>
      </c>
      <c r="CJ73">
        <v>0</v>
      </c>
      <c r="CK73">
        <v>0</v>
      </c>
      <c r="CL73">
        <v>9920</v>
      </c>
      <c r="CM73">
        <v>0</v>
      </c>
      <c r="CN73">
        <v>3.39241</v>
      </c>
      <c r="CO73">
        <v>600.016</v>
      </c>
      <c r="CP73">
        <v>0.933003</v>
      </c>
      <c r="CQ73">
        <v>0.0669971</v>
      </c>
      <c r="CR73">
        <v>0</v>
      </c>
      <c r="CS73">
        <v>3.4647</v>
      </c>
      <c r="CT73">
        <v>4.99951</v>
      </c>
      <c r="CU73">
        <v>89.0154</v>
      </c>
      <c r="CV73">
        <v>4814.24</v>
      </c>
      <c r="CW73">
        <v>37.875</v>
      </c>
      <c r="CX73">
        <v>41.562</v>
      </c>
      <c r="CY73">
        <v>40.312</v>
      </c>
      <c r="CZ73">
        <v>41.125</v>
      </c>
      <c r="DA73">
        <v>40.187</v>
      </c>
      <c r="DB73">
        <v>555.15</v>
      </c>
      <c r="DC73">
        <v>39.86</v>
      </c>
      <c r="DD73">
        <v>0</v>
      </c>
      <c r="DE73">
        <v>1621533208.5</v>
      </c>
      <c r="DF73">
        <v>0</v>
      </c>
      <c r="DG73">
        <v>3.40662307692308</v>
      </c>
      <c r="DH73">
        <v>0.380191457802249</v>
      </c>
      <c r="DI73">
        <v>0.146642733672768</v>
      </c>
      <c r="DJ73">
        <v>89.0662653846154</v>
      </c>
      <c r="DK73">
        <v>15</v>
      </c>
      <c r="DL73">
        <v>1621532642.5</v>
      </c>
      <c r="DM73" t="s">
        <v>296</v>
      </c>
      <c r="DN73">
        <v>1621532642.5</v>
      </c>
      <c r="DO73">
        <v>1621532639</v>
      </c>
      <c r="DP73">
        <v>3</v>
      </c>
      <c r="DQ73">
        <v>-0.072</v>
      </c>
      <c r="DR73">
        <v>-0.003</v>
      </c>
      <c r="DS73">
        <v>8.557</v>
      </c>
      <c r="DT73">
        <v>0.153</v>
      </c>
      <c r="DU73">
        <v>420</v>
      </c>
      <c r="DV73">
        <v>13</v>
      </c>
      <c r="DW73">
        <v>1.61</v>
      </c>
      <c r="DX73">
        <v>0.39</v>
      </c>
      <c r="DY73">
        <v>-9.2938385</v>
      </c>
      <c r="DZ73">
        <v>0.499991594746729</v>
      </c>
      <c r="EA73">
        <v>0.0983387138809026</v>
      </c>
      <c r="EB73">
        <v>1</v>
      </c>
      <c r="EC73">
        <v>3.41313939393939</v>
      </c>
      <c r="ED73">
        <v>-0.106764995612425</v>
      </c>
      <c r="EE73">
        <v>0.130684338491288</v>
      </c>
      <c r="EF73">
        <v>1</v>
      </c>
      <c r="EG73">
        <v>-0.010381578125</v>
      </c>
      <c r="EH73">
        <v>-0.000384294450281405</v>
      </c>
      <c r="EI73">
        <v>0.012567874242555</v>
      </c>
      <c r="EJ73">
        <v>1</v>
      </c>
      <c r="EK73">
        <v>3</v>
      </c>
      <c r="EL73">
        <v>3</v>
      </c>
      <c r="EM73" t="s">
        <v>302</v>
      </c>
      <c r="EN73">
        <v>100</v>
      </c>
      <c r="EO73">
        <v>100</v>
      </c>
      <c r="EP73">
        <v>6.707</v>
      </c>
      <c r="EQ73">
        <v>0.1526</v>
      </c>
      <c r="ER73">
        <v>5.25094258564196</v>
      </c>
      <c r="ES73">
        <v>0.0095515401478521</v>
      </c>
      <c r="ET73">
        <v>-4.08282145803731e-06</v>
      </c>
      <c r="EU73">
        <v>9.61633180237613e-10</v>
      </c>
      <c r="EV73">
        <v>-0.0159267325573649</v>
      </c>
      <c r="EW73">
        <v>0.00964955815971448</v>
      </c>
      <c r="EX73">
        <v>0.000351754833574242</v>
      </c>
      <c r="EY73">
        <v>-6.74969522547015e-06</v>
      </c>
      <c r="EZ73">
        <v>-1</v>
      </c>
      <c r="FA73">
        <v>-1</v>
      </c>
      <c r="FB73">
        <v>-1</v>
      </c>
      <c r="FC73">
        <v>-1</v>
      </c>
      <c r="FD73">
        <v>9.4</v>
      </c>
      <c r="FE73">
        <v>9.4</v>
      </c>
      <c r="FF73">
        <v>2</v>
      </c>
      <c r="FG73">
        <v>794.038</v>
      </c>
      <c r="FH73">
        <v>738.421</v>
      </c>
      <c r="FI73">
        <v>19.9993</v>
      </c>
      <c r="FJ73">
        <v>27.0092</v>
      </c>
      <c r="FK73">
        <v>30.0001</v>
      </c>
      <c r="FL73">
        <v>27.1108</v>
      </c>
      <c r="FM73">
        <v>27.0882</v>
      </c>
      <c r="FN73">
        <v>13.7043</v>
      </c>
      <c r="FO73">
        <v>26.0769</v>
      </c>
      <c r="FP73">
        <v>12.425</v>
      </c>
      <c r="FQ73">
        <v>20</v>
      </c>
      <c r="FR73">
        <v>192.01</v>
      </c>
      <c r="FS73">
        <v>13.1149</v>
      </c>
      <c r="FT73">
        <v>99.992</v>
      </c>
      <c r="FU73">
        <v>100.353</v>
      </c>
    </row>
    <row r="74" spans="1:177">
      <c r="A74">
        <v>58</v>
      </c>
      <c r="B74">
        <v>1621533206.5</v>
      </c>
      <c r="C74">
        <v>114</v>
      </c>
      <c r="D74" t="s">
        <v>412</v>
      </c>
      <c r="E74" t="s">
        <v>413</v>
      </c>
      <c r="G74">
        <v>1621533206.5</v>
      </c>
      <c r="H74">
        <f>CD74*AF74*(BZ74-CA74)/(100*BS74*(1000-AF74*BZ74))</f>
        <v>0</v>
      </c>
      <c r="I74">
        <f>CD74*AF74*(BY74-BX74*(1000-AF74*CA74)/(1000-AF74*BZ74))/(100*BS74)</f>
        <v>0</v>
      </c>
      <c r="J74">
        <f>BX74 - IF(AF74&gt;1, I74*BS74*100.0/(AH74*CL74), 0)</f>
        <v>0</v>
      </c>
      <c r="K74">
        <f>((Q74-H74/2)*J74-I74)/(Q74+H74/2)</f>
        <v>0</v>
      </c>
      <c r="L74">
        <f>K74*(CE74+CF74)/1000.0</f>
        <v>0</v>
      </c>
      <c r="M74">
        <f>(BX74 - IF(AF74&gt;1, I74*BS74*100.0/(AH74*CL74), 0))*(CE74+CF74)/1000.0</f>
        <v>0</v>
      </c>
      <c r="N74">
        <f>2.0/((1/P74-1/O74)+SIGN(P74)*SQRT((1/P74-1/O74)*(1/P74-1/O74) + 4*BT74/((BT74+1)*(BT74+1))*(2*1/P74*1/O74-1/O74*1/O74)))</f>
        <v>0</v>
      </c>
      <c r="O74">
        <f>IF(LEFT(BU74,1)&lt;&gt;"0",IF(LEFT(BU74,1)="1",3.0,BV74),$D$5+$E$5*(CL74*CE74/($K$5*1000))+$F$5*(CL74*CE74/($K$5*1000))*MAX(MIN(BS74,$J$5),$I$5)*MAX(MIN(BS74,$J$5),$I$5)+$G$5*MAX(MIN(BS74,$J$5),$I$5)*(CL74*CE74/($K$5*1000))+$H$5*(CL74*CE74/($K$5*1000))*(CL74*CE74/($K$5*1000)))</f>
        <v>0</v>
      </c>
      <c r="P74">
        <f>H74*(1000-(1000*0.61365*exp(17.502*T74/(240.97+T74))/(CE74+CF74)+BZ74)/2)/(1000*0.61365*exp(17.502*T74/(240.97+T74))/(CE74+CF74)-BZ74)</f>
        <v>0</v>
      </c>
      <c r="Q74">
        <f>1/((BT74+1)/(N74/1.6)+1/(O74/1.37)) + BT74/((BT74+1)/(N74/1.6) + BT74/(O74/1.37))</f>
        <v>0</v>
      </c>
      <c r="R74">
        <f>(BP74*BR74)</f>
        <v>0</v>
      </c>
      <c r="S74">
        <f>(CG74+(R74+2*0.95*5.67E-8*(((CG74+$B$7)+273)^4-(CG74+273)^4)-44100*H74)/(1.84*29.3*O74+8*0.95*5.67E-8*(CG74+273)^3))</f>
        <v>0</v>
      </c>
      <c r="T74">
        <f>($C$7*CH74+$D$7*CI74+$E$7*S74)</f>
        <v>0</v>
      </c>
      <c r="U74">
        <f>0.61365*exp(17.502*T74/(240.97+T74))</f>
        <v>0</v>
      </c>
      <c r="V74">
        <f>(W74/X74*100)</f>
        <v>0</v>
      </c>
      <c r="W74">
        <f>BZ74*(CE74+CF74)/1000</f>
        <v>0</v>
      </c>
      <c r="X74">
        <f>0.61365*exp(17.502*CG74/(240.97+CG74))</f>
        <v>0</v>
      </c>
      <c r="Y74">
        <f>(U74-BZ74*(CE74+CF74)/1000)</f>
        <v>0</v>
      </c>
      <c r="Z74">
        <f>(-H74*44100)</f>
        <v>0</v>
      </c>
      <c r="AA74">
        <f>2*29.3*O74*0.92*(CG74-T74)</f>
        <v>0</v>
      </c>
      <c r="AB74">
        <f>2*0.95*5.67E-8*(((CG74+$B$7)+273)^4-(T74+273)^4)</f>
        <v>0</v>
      </c>
      <c r="AC74">
        <f>R74+AB74+Z74+AA74</f>
        <v>0</v>
      </c>
      <c r="AD74">
        <v>0</v>
      </c>
      <c r="AE74">
        <v>0</v>
      </c>
      <c r="AF74">
        <f>IF(AD74*$H$13&gt;=AH74,1.0,(AH74/(AH74-AD74*$H$13)))</f>
        <v>0</v>
      </c>
      <c r="AG74">
        <f>(AF74-1)*100</f>
        <v>0</v>
      </c>
      <c r="AH74">
        <f>MAX(0,($B$13+$C$13*CL74)/(1+$D$13*CL74)*CE74/(CG74+273)*$E$13)</f>
        <v>0</v>
      </c>
      <c r="AI74" t="s">
        <v>294</v>
      </c>
      <c r="AJ74">
        <v>0</v>
      </c>
      <c r="AK74">
        <v>0</v>
      </c>
      <c r="AL74">
        <f>AK74-AJ74</f>
        <v>0</v>
      </c>
      <c r="AM74">
        <f>AL74/AK74</f>
        <v>0</v>
      </c>
      <c r="AN74">
        <v>0</v>
      </c>
      <c r="AO74" t="s">
        <v>294</v>
      </c>
      <c r="AP74">
        <v>0</v>
      </c>
      <c r="AQ74">
        <v>0</v>
      </c>
      <c r="AR74">
        <f>1-AP74/AQ74</f>
        <v>0</v>
      </c>
      <c r="AS74">
        <v>0.5</v>
      </c>
      <c r="AT74">
        <f>BP74</f>
        <v>0</v>
      </c>
      <c r="AU74">
        <f>I74</f>
        <v>0</v>
      </c>
      <c r="AV74">
        <f>AR74*AS74*AT74</f>
        <v>0</v>
      </c>
      <c r="AW74">
        <f>BB74/AQ74</f>
        <v>0</v>
      </c>
      <c r="AX74">
        <f>(AU74-AN74)/AT74</f>
        <v>0</v>
      </c>
      <c r="AY74">
        <f>(AK74-AQ74)/AQ74</f>
        <v>0</v>
      </c>
      <c r="AZ74" t="s">
        <v>294</v>
      </c>
      <c r="BA74">
        <v>0</v>
      </c>
      <c r="BB74">
        <f>AQ74-BA74</f>
        <v>0</v>
      </c>
      <c r="BC74">
        <f>(AQ74-AP74)/(AQ74-BA74)</f>
        <v>0</v>
      </c>
      <c r="BD74">
        <f>(AK74-AQ74)/(AK74-BA74)</f>
        <v>0</v>
      </c>
      <c r="BE74">
        <f>(AQ74-AP74)/(AQ74-AJ74)</f>
        <v>0</v>
      </c>
      <c r="BF74">
        <f>(AK74-AQ74)/(AK74-AJ74)</f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f>$B$11*CM74+$C$11*CN74+$F$11*CO74*(1-CR74)</f>
        <v>0</v>
      </c>
      <c r="BP74">
        <f>BO74*BQ74</f>
        <v>0</v>
      </c>
      <c r="BQ74">
        <f>($B$11*$D$9+$C$11*$D$9+$F$11*((DB74+CT74)/MAX(DB74+CT74+DC74, 0.1)*$I$9+DC74/MAX(DB74+CT74+DC74, 0.1)*$J$9))/($B$11+$C$11+$F$11)</f>
        <v>0</v>
      </c>
      <c r="BR74">
        <f>($B$11*$K$9+$C$11*$K$9+$F$11*((DB74+CT74)/MAX(DB74+CT74+DC74, 0.1)*$P$9+DC74/MAX(DB74+CT74+DC74, 0.1)*$Q$9))/($B$11+$C$11+$F$11)</f>
        <v>0</v>
      </c>
      <c r="BS74">
        <v>6</v>
      </c>
      <c r="BT74">
        <v>0.5</v>
      </c>
      <c r="BU74" t="s">
        <v>295</v>
      </c>
      <c r="BV74">
        <v>2</v>
      </c>
      <c r="BW74">
        <v>1621533206.5</v>
      </c>
      <c r="BX74">
        <v>173.521</v>
      </c>
      <c r="BY74">
        <v>182.873</v>
      </c>
      <c r="BZ74">
        <v>13.053</v>
      </c>
      <c r="CA74">
        <v>13.052</v>
      </c>
      <c r="CB74">
        <v>166.786</v>
      </c>
      <c r="CC74">
        <v>12.9004</v>
      </c>
      <c r="CD74">
        <v>699.736</v>
      </c>
      <c r="CE74">
        <v>100.934</v>
      </c>
      <c r="CF74">
        <v>0.100649</v>
      </c>
      <c r="CG74">
        <v>23.0139</v>
      </c>
      <c r="CH74">
        <v>22.9978</v>
      </c>
      <c r="CI74">
        <v>999.9</v>
      </c>
      <c r="CJ74">
        <v>0</v>
      </c>
      <c r="CK74">
        <v>0</v>
      </c>
      <c r="CL74">
        <v>9960</v>
      </c>
      <c r="CM74">
        <v>0</v>
      </c>
      <c r="CN74">
        <v>3.39241</v>
      </c>
      <c r="CO74">
        <v>600.012</v>
      </c>
      <c r="CP74">
        <v>0.933003</v>
      </c>
      <c r="CQ74">
        <v>0.0669971</v>
      </c>
      <c r="CR74">
        <v>0</v>
      </c>
      <c r="CS74">
        <v>3.5076</v>
      </c>
      <c r="CT74">
        <v>4.99951</v>
      </c>
      <c r="CU74">
        <v>89.0329</v>
      </c>
      <c r="CV74">
        <v>4814.2</v>
      </c>
      <c r="CW74">
        <v>37.875</v>
      </c>
      <c r="CX74">
        <v>41.562</v>
      </c>
      <c r="CY74">
        <v>40.312</v>
      </c>
      <c r="CZ74">
        <v>41.125</v>
      </c>
      <c r="DA74">
        <v>40.187</v>
      </c>
      <c r="DB74">
        <v>555.15</v>
      </c>
      <c r="DC74">
        <v>39.86</v>
      </c>
      <c r="DD74">
        <v>0</v>
      </c>
      <c r="DE74">
        <v>1621533210.3</v>
      </c>
      <c r="DF74">
        <v>0</v>
      </c>
      <c r="DG74">
        <v>3.442808</v>
      </c>
      <c r="DH74">
        <v>0.336746158028091</v>
      </c>
      <c r="DI74">
        <v>-0.158976922063286</v>
      </c>
      <c r="DJ74">
        <v>89.045752</v>
      </c>
      <c r="DK74">
        <v>15</v>
      </c>
      <c r="DL74">
        <v>1621532642.5</v>
      </c>
      <c r="DM74" t="s">
        <v>296</v>
      </c>
      <c r="DN74">
        <v>1621532642.5</v>
      </c>
      <c r="DO74">
        <v>1621532639</v>
      </c>
      <c r="DP74">
        <v>3</v>
      </c>
      <c r="DQ74">
        <v>-0.072</v>
      </c>
      <c r="DR74">
        <v>-0.003</v>
      </c>
      <c r="DS74">
        <v>8.557</v>
      </c>
      <c r="DT74">
        <v>0.153</v>
      </c>
      <c r="DU74">
        <v>420</v>
      </c>
      <c r="DV74">
        <v>13</v>
      </c>
      <c r="DW74">
        <v>1.61</v>
      </c>
      <c r="DX74">
        <v>0.39</v>
      </c>
      <c r="DY74">
        <v>-9.2959175</v>
      </c>
      <c r="DZ74">
        <v>0.0547841651031768</v>
      </c>
      <c r="EA74">
        <v>0.101121612569965</v>
      </c>
      <c r="EB74">
        <v>1</v>
      </c>
      <c r="EC74">
        <v>3.40943939393939</v>
      </c>
      <c r="ED74">
        <v>0.426209582689332</v>
      </c>
      <c r="EE74">
        <v>0.127700226476138</v>
      </c>
      <c r="EF74">
        <v>1</v>
      </c>
      <c r="EG74">
        <v>-0.0091109012</v>
      </c>
      <c r="EH74">
        <v>0.00291645131707317</v>
      </c>
      <c r="EI74">
        <v>0.0126735545327425</v>
      </c>
      <c r="EJ74">
        <v>1</v>
      </c>
      <c r="EK74">
        <v>3</v>
      </c>
      <c r="EL74">
        <v>3</v>
      </c>
      <c r="EM74" t="s">
        <v>302</v>
      </c>
      <c r="EN74">
        <v>100</v>
      </c>
      <c r="EO74">
        <v>100</v>
      </c>
      <c r="EP74">
        <v>6.735</v>
      </c>
      <c r="EQ74">
        <v>0.1526</v>
      </c>
      <c r="ER74">
        <v>5.25094258564196</v>
      </c>
      <c r="ES74">
        <v>0.0095515401478521</v>
      </c>
      <c r="ET74">
        <v>-4.08282145803731e-06</v>
      </c>
      <c r="EU74">
        <v>9.61633180237613e-10</v>
      </c>
      <c r="EV74">
        <v>-0.0159267325573649</v>
      </c>
      <c r="EW74">
        <v>0.00964955815971448</v>
      </c>
      <c r="EX74">
        <v>0.000351754833574242</v>
      </c>
      <c r="EY74">
        <v>-6.74969522547015e-06</v>
      </c>
      <c r="EZ74">
        <v>-1</v>
      </c>
      <c r="FA74">
        <v>-1</v>
      </c>
      <c r="FB74">
        <v>-1</v>
      </c>
      <c r="FC74">
        <v>-1</v>
      </c>
      <c r="FD74">
        <v>9.4</v>
      </c>
      <c r="FE74">
        <v>9.5</v>
      </c>
      <c r="FF74">
        <v>2</v>
      </c>
      <c r="FG74">
        <v>793.127</v>
      </c>
      <c r="FH74">
        <v>738.958</v>
      </c>
      <c r="FI74">
        <v>19.9992</v>
      </c>
      <c r="FJ74">
        <v>27.0092</v>
      </c>
      <c r="FK74">
        <v>30</v>
      </c>
      <c r="FL74">
        <v>27.1099</v>
      </c>
      <c r="FM74">
        <v>27.0859</v>
      </c>
      <c r="FN74">
        <v>13.9034</v>
      </c>
      <c r="FO74">
        <v>26.0769</v>
      </c>
      <c r="FP74">
        <v>12.425</v>
      </c>
      <c r="FQ74">
        <v>20</v>
      </c>
      <c r="FR74">
        <v>195.38</v>
      </c>
      <c r="FS74">
        <v>13.1149</v>
      </c>
      <c r="FT74">
        <v>99.9922</v>
      </c>
      <c r="FU74">
        <v>100.354</v>
      </c>
    </row>
    <row r="75" spans="1:177">
      <c r="A75">
        <v>59</v>
      </c>
      <c r="B75">
        <v>1621533208.5</v>
      </c>
      <c r="C75">
        <v>116</v>
      </c>
      <c r="D75" t="s">
        <v>414</v>
      </c>
      <c r="E75" t="s">
        <v>415</v>
      </c>
      <c r="G75">
        <v>1621533208.5</v>
      </c>
      <c r="H75">
        <f>CD75*AF75*(BZ75-CA75)/(100*BS75*(1000-AF75*BZ75))</f>
        <v>0</v>
      </c>
      <c r="I75">
        <f>CD75*AF75*(BY75-BX75*(1000-AF75*CA75)/(1000-AF75*BZ75))/(100*BS75)</f>
        <v>0</v>
      </c>
      <c r="J75">
        <f>BX75 - IF(AF75&gt;1, I75*BS75*100.0/(AH75*CL75), 0)</f>
        <v>0</v>
      </c>
      <c r="K75">
        <f>((Q75-H75/2)*J75-I75)/(Q75+H75/2)</f>
        <v>0</v>
      </c>
      <c r="L75">
        <f>K75*(CE75+CF75)/1000.0</f>
        <v>0</v>
      </c>
      <c r="M75">
        <f>(BX75 - IF(AF75&gt;1, I75*BS75*100.0/(AH75*CL75), 0))*(CE75+CF75)/1000.0</f>
        <v>0</v>
      </c>
      <c r="N75">
        <f>2.0/((1/P75-1/O75)+SIGN(P75)*SQRT((1/P75-1/O75)*(1/P75-1/O75) + 4*BT75/((BT75+1)*(BT75+1))*(2*1/P75*1/O75-1/O75*1/O75)))</f>
        <v>0</v>
      </c>
      <c r="O75">
        <f>IF(LEFT(BU75,1)&lt;&gt;"0",IF(LEFT(BU75,1)="1",3.0,BV75),$D$5+$E$5*(CL75*CE75/($K$5*1000))+$F$5*(CL75*CE75/($K$5*1000))*MAX(MIN(BS75,$J$5),$I$5)*MAX(MIN(BS75,$J$5),$I$5)+$G$5*MAX(MIN(BS75,$J$5),$I$5)*(CL75*CE75/($K$5*1000))+$H$5*(CL75*CE75/($K$5*1000))*(CL75*CE75/($K$5*1000)))</f>
        <v>0</v>
      </c>
      <c r="P75">
        <f>H75*(1000-(1000*0.61365*exp(17.502*T75/(240.97+T75))/(CE75+CF75)+BZ75)/2)/(1000*0.61365*exp(17.502*T75/(240.97+T75))/(CE75+CF75)-BZ75)</f>
        <v>0</v>
      </c>
      <c r="Q75">
        <f>1/((BT75+1)/(N75/1.6)+1/(O75/1.37)) + BT75/((BT75+1)/(N75/1.6) + BT75/(O75/1.37))</f>
        <v>0</v>
      </c>
      <c r="R75">
        <f>(BP75*BR75)</f>
        <v>0</v>
      </c>
      <c r="S75">
        <f>(CG75+(R75+2*0.95*5.67E-8*(((CG75+$B$7)+273)^4-(CG75+273)^4)-44100*H75)/(1.84*29.3*O75+8*0.95*5.67E-8*(CG75+273)^3))</f>
        <v>0</v>
      </c>
      <c r="T75">
        <f>($C$7*CH75+$D$7*CI75+$E$7*S75)</f>
        <v>0</v>
      </c>
      <c r="U75">
        <f>0.61365*exp(17.502*T75/(240.97+T75))</f>
        <v>0</v>
      </c>
      <c r="V75">
        <f>(W75/X75*100)</f>
        <v>0</v>
      </c>
      <c r="W75">
        <f>BZ75*(CE75+CF75)/1000</f>
        <v>0</v>
      </c>
      <c r="X75">
        <f>0.61365*exp(17.502*CG75/(240.97+CG75))</f>
        <v>0</v>
      </c>
      <c r="Y75">
        <f>(U75-BZ75*(CE75+CF75)/1000)</f>
        <v>0</v>
      </c>
      <c r="Z75">
        <f>(-H75*44100)</f>
        <v>0</v>
      </c>
      <c r="AA75">
        <f>2*29.3*O75*0.92*(CG75-T75)</f>
        <v>0</v>
      </c>
      <c r="AB75">
        <f>2*0.95*5.67E-8*(((CG75+$B$7)+273)^4-(T75+273)^4)</f>
        <v>0</v>
      </c>
      <c r="AC75">
        <f>R75+AB75+Z75+AA75</f>
        <v>0</v>
      </c>
      <c r="AD75">
        <v>0</v>
      </c>
      <c r="AE75">
        <v>0</v>
      </c>
      <c r="AF75">
        <f>IF(AD75*$H$13&gt;=AH75,1.0,(AH75/(AH75-AD75*$H$13)))</f>
        <v>0</v>
      </c>
      <c r="AG75">
        <f>(AF75-1)*100</f>
        <v>0</v>
      </c>
      <c r="AH75">
        <f>MAX(0,($B$13+$C$13*CL75)/(1+$D$13*CL75)*CE75/(CG75+273)*$E$13)</f>
        <v>0</v>
      </c>
      <c r="AI75" t="s">
        <v>294</v>
      </c>
      <c r="AJ75">
        <v>0</v>
      </c>
      <c r="AK75">
        <v>0</v>
      </c>
      <c r="AL75">
        <f>AK75-AJ75</f>
        <v>0</v>
      </c>
      <c r="AM75">
        <f>AL75/AK75</f>
        <v>0</v>
      </c>
      <c r="AN75">
        <v>0</v>
      </c>
      <c r="AO75" t="s">
        <v>294</v>
      </c>
      <c r="AP75">
        <v>0</v>
      </c>
      <c r="AQ75">
        <v>0</v>
      </c>
      <c r="AR75">
        <f>1-AP75/AQ75</f>
        <v>0</v>
      </c>
      <c r="AS75">
        <v>0.5</v>
      </c>
      <c r="AT75">
        <f>BP75</f>
        <v>0</v>
      </c>
      <c r="AU75">
        <f>I75</f>
        <v>0</v>
      </c>
      <c r="AV75">
        <f>AR75*AS75*AT75</f>
        <v>0</v>
      </c>
      <c r="AW75">
        <f>BB75/AQ75</f>
        <v>0</v>
      </c>
      <c r="AX75">
        <f>(AU75-AN75)/AT75</f>
        <v>0</v>
      </c>
      <c r="AY75">
        <f>(AK75-AQ75)/AQ75</f>
        <v>0</v>
      </c>
      <c r="AZ75" t="s">
        <v>294</v>
      </c>
      <c r="BA75">
        <v>0</v>
      </c>
      <c r="BB75">
        <f>AQ75-BA75</f>
        <v>0</v>
      </c>
      <c r="BC75">
        <f>(AQ75-AP75)/(AQ75-BA75)</f>
        <v>0</v>
      </c>
      <c r="BD75">
        <f>(AK75-AQ75)/(AK75-BA75)</f>
        <v>0</v>
      </c>
      <c r="BE75">
        <f>(AQ75-AP75)/(AQ75-AJ75)</f>
        <v>0</v>
      </c>
      <c r="BF75">
        <f>(AK75-AQ75)/(AK75-AJ75)</f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f>$B$11*CM75+$C$11*CN75+$F$11*CO75*(1-CR75)</f>
        <v>0</v>
      </c>
      <c r="BP75">
        <f>BO75*BQ75</f>
        <v>0</v>
      </c>
      <c r="BQ75">
        <f>($B$11*$D$9+$C$11*$D$9+$F$11*((DB75+CT75)/MAX(DB75+CT75+DC75, 0.1)*$I$9+DC75/MAX(DB75+CT75+DC75, 0.1)*$J$9))/($B$11+$C$11+$F$11)</f>
        <v>0</v>
      </c>
      <c r="BR75">
        <f>($B$11*$K$9+$C$11*$K$9+$F$11*((DB75+CT75)/MAX(DB75+CT75+DC75, 0.1)*$P$9+DC75/MAX(DB75+CT75+DC75, 0.1)*$Q$9))/($B$11+$C$11+$F$11)</f>
        <v>0</v>
      </c>
      <c r="BS75">
        <v>6</v>
      </c>
      <c r="BT75">
        <v>0.5</v>
      </c>
      <c r="BU75" t="s">
        <v>295</v>
      </c>
      <c r="BV75">
        <v>2</v>
      </c>
      <c r="BW75">
        <v>1621533208.5</v>
      </c>
      <c r="BX75">
        <v>176.807</v>
      </c>
      <c r="BY75">
        <v>186.189</v>
      </c>
      <c r="BZ75">
        <v>13.0512</v>
      </c>
      <c r="CA75">
        <v>13.0506</v>
      </c>
      <c r="CB75">
        <v>170.045</v>
      </c>
      <c r="CC75">
        <v>12.8986</v>
      </c>
      <c r="CD75">
        <v>699.819</v>
      </c>
      <c r="CE75">
        <v>100.933</v>
      </c>
      <c r="CF75">
        <v>0.0998788</v>
      </c>
      <c r="CG75">
        <v>23.0139</v>
      </c>
      <c r="CH75">
        <v>22.9909</v>
      </c>
      <c r="CI75">
        <v>999.9</v>
      </c>
      <c r="CJ75">
        <v>0</v>
      </c>
      <c r="CK75">
        <v>0</v>
      </c>
      <c r="CL75">
        <v>9995</v>
      </c>
      <c r="CM75">
        <v>0</v>
      </c>
      <c r="CN75">
        <v>3.39241</v>
      </c>
      <c r="CO75">
        <v>600.022</v>
      </c>
      <c r="CP75">
        <v>0.933003</v>
      </c>
      <c r="CQ75">
        <v>0.0669971</v>
      </c>
      <c r="CR75">
        <v>0</v>
      </c>
      <c r="CS75">
        <v>3.2905</v>
      </c>
      <c r="CT75">
        <v>4.99951</v>
      </c>
      <c r="CU75">
        <v>89.1549</v>
      </c>
      <c r="CV75">
        <v>4814.28</v>
      </c>
      <c r="CW75">
        <v>37.875</v>
      </c>
      <c r="CX75">
        <v>41.562</v>
      </c>
      <c r="CY75">
        <v>40.312</v>
      </c>
      <c r="CZ75">
        <v>41.125</v>
      </c>
      <c r="DA75">
        <v>40.187</v>
      </c>
      <c r="DB75">
        <v>555.16</v>
      </c>
      <c r="DC75">
        <v>39.86</v>
      </c>
      <c r="DD75">
        <v>0</v>
      </c>
      <c r="DE75">
        <v>1621533212.1</v>
      </c>
      <c r="DF75">
        <v>0</v>
      </c>
      <c r="DG75">
        <v>3.43548846153846</v>
      </c>
      <c r="DH75">
        <v>0.0153128261135627</v>
      </c>
      <c r="DI75">
        <v>0.301562398334037</v>
      </c>
      <c r="DJ75">
        <v>89.0726115384615</v>
      </c>
      <c r="DK75">
        <v>15</v>
      </c>
      <c r="DL75">
        <v>1621532642.5</v>
      </c>
      <c r="DM75" t="s">
        <v>296</v>
      </c>
      <c r="DN75">
        <v>1621532642.5</v>
      </c>
      <c r="DO75">
        <v>1621532639</v>
      </c>
      <c r="DP75">
        <v>3</v>
      </c>
      <c r="DQ75">
        <v>-0.072</v>
      </c>
      <c r="DR75">
        <v>-0.003</v>
      </c>
      <c r="DS75">
        <v>8.557</v>
      </c>
      <c r="DT75">
        <v>0.153</v>
      </c>
      <c r="DU75">
        <v>420</v>
      </c>
      <c r="DV75">
        <v>13</v>
      </c>
      <c r="DW75">
        <v>1.61</v>
      </c>
      <c r="DX75">
        <v>0.39</v>
      </c>
      <c r="DY75">
        <v>-9.28686975</v>
      </c>
      <c r="DZ75">
        <v>-0.325700150093798</v>
      </c>
      <c r="EA75">
        <v>0.0940562613143725</v>
      </c>
      <c r="EB75">
        <v>1</v>
      </c>
      <c r="EC75">
        <v>3.41232</v>
      </c>
      <c r="ED75">
        <v>0.416577649252478</v>
      </c>
      <c r="EE75">
        <v>0.125725766878325</v>
      </c>
      <c r="EF75">
        <v>1</v>
      </c>
      <c r="EG75">
        <v>-0.00840549225</v>
      </c>
      <c r="EH75">
        <v>0.0182812275196999</v>
      </c>
      <c r="EI75">
        <v>0.012922772072528</v>
      </c>
      <c r="EJ75">
        <v>1</v>
      </c>
      <c r="EK75">
        <v>3</v>
      </c>
      <c r="EL75">
        <v>3</v>
      </c>
      <c r="EM75" t="s">
        <v>302</v>
      </c>
      <c r="EN75">
        <v>100</v>
      </c>
      <c r="EO75">
        <v>100</v>
      </c>
      <c r="EP75">
        <v>6.762</v>
      </c>
      <c r="EQ75">
        <v>0.1526</v>
      </c>
      <c r="ER75">
        <v>5.25094258564196</v>
      </c>
      <c r="ES75">
        <v>0.0095515401478521</v>
      </c>
      <c r="ET75">
        <v>-4.08282145803731e-06</v>
      </c>
      <c r="EU75">
        <v>9.61633180237613e-10</v>
      </c>
      <c r="EV75">
        <v>-0.0159267325573649</v>
      </c>
      <c r="EW75">
        <v>0.00964955815971448</v>
      </c>
      <c r="EX75">
        <v>0.000351754833574242</v>
      </c>
      <c r="EY75">
        <v>-6.74969522547015e-06</v>
      </c>
      <c r="EZ75">
        <v>-1</v>
      </c>
      <c r="FA75">
        <v>-1</v>
      </c>
      <c r="FB75">
        <v>-1</v>
      </c>
      <c r="FC75">
        <v>-1</v>
      </c>
      <c r="FD75">
        <v>9.4</v>
      </c>
      <c r="FE75">
        <v>9.5</v>
      </c>
      <c r="FF75">
        <v>2</v>
      </c>
      <c r="FG75">
        <v>793.84</v>
      </c>
      <c r="FH75">
        <v>738.579</v>
      </c>
      <c r="FI75">
        <v>19.9992</v>
      </c>
      <c r="FJ75">
        <v>27.0092</v>
      </c>
      <c r="FK75">
        <v>30</v>
      </c>
      <c r="FL75">
        <v>27.1099</v>
      </c>
      <c r="FM75">
        <v>27.0859</v>
      </c>
      <c r="FN75">
        <v>14.1036</v>
      </c>
      <c r="FO75">
        <v>26.0769</v>
      </c>
      <c r="FP75">
        <v>12.425</v>
      </c>
      <c r="FQ75">
        <v>20</v>
      </c>
      <c r="FR75">
        <v>198.77</v>
      </c>
      <c r="FS75">
        <v>13.1149</v>
      </c>
      <c r="FT75">
        <v>99.9915</v>
      </c>
      <c r="FU75">
        <v>100.351</v>
      </c>
    </row>
    <row r="76" spans="1:177">
      <c r="A76">
        <v>60</v>
      </c>
      <c r="B76">
        <v>1621533210.5</v>
      </c>
      <c r="C76">
        <v>118</v>
      </c>
      <c r="D76" t="s">
        <v>416</v>
      </c>
      <c r="E76" t="s">
        <v>417</v>
      </c>
      <c r="G76">
        <v>1621533210.5</v>
      </c>
      <c r="H76">
        <f>CD76*AF76*(BZ76-CA76)/(100*BS76*(1000-AF76*BZ76))</f>
        <v>0</v>
      </c>
      <c r="I76">
        <f>CD76*AF76*(BY76-BX76*(1000-AF76*CA76)/(1000-AF76*BZ76))/(100*BS76)</f>
        <v>0</v>
      </c>
      <c r="J76">
        <f>BX76 - IF(AF76&gt;1, I76*BS76*100.0/(AH76*CL76), 0)</f>
        <v>0</v>
      </c>
      <c r="K76">
        <f>((Q76-H76/2)*J76-I76)/(Q76+H76/2)</f>
        <v>0</v>
      </c>
      <c r="L76">
        <f>K76*(CE76+CF76)/1000.0</f>
        <v>0</v>
      </c>
      <c r="M76">
        <f>(BX76 - IF(AF76&gt;1, I76*BS76*100.0/(AH76*CL76), 0))*(CE76+CF76)/1000.0</f>
        <v>0</v>
      </c>
      <c r="N76">
        <f>2.0/((1/P76-1/O76)+SIGN(P76)*SQRT((1/P76-1/O76)*(1/P76-1/O76) + 4*BT76/((BT76+1)*(BT76+1))*(2*1/P76*1/O76-1/O76*1/O76)))</f>
        <v>0</v>
      </c>
      <c r="O76">
        <f>IF(LEFT(BU76,1)&lt;&gt;"0",IF(LEFT(BU76,1)="1",3.0,BV76),$D$5+$E$5*(CL76*CE76/($K$5*1000))+$F$5*(CL76*CE76/($K$5*1000))*MAX(MIN(BS76,$J$5),$I$5)*MAX(MIN(BS76,$J$5),$I$5)+$G$5*MAX(MIN(BS76,$J$5),$I$5)*(CL76*CE76/($K$5*1000))+$H$5*(CL76*CE76/($K$5*1000))*(CL76*CE76/($K$5*1000)))</f>
        <v>0</v>
      </c>
      <c r="P76">
        <f>H76*(1000-(1000*0.61365*exp(17.502*T76/(240.97+T76))/(CE76+CF76)+BZ76)/2)/(1000*0.61365*exp(17.502*T76/(240.97+T76))/(CE76+CF76)-BZ76)</f>
        <v>0</v>
      </c>
      <c r="Q76">
        <f>1/((BT76+1)/(N76/1.6)+1/(O76/1.37)) + BT76/((BT76+1)/(N76/1.6) + BT76/(O76/1.37))</f>
        <v>0</v>
      </c>
      <c r="R76">
        <f>(BP76*BR76)</f>
        <v>0</v>
      </c>
      <c r="S76">
        <f>(CG76+(R76+2*0.95*5.67E-8*(((CG76+$B$7)+273)^4-(CG76+273)^4)-44100*H76)/(1.84*29.3*O76+8*0.95*5.67E-8*(CG76+273)^3))</f>
        <v>0</v>
      </c>
      <c r="T76">
        <f>($C$7*CH76+$D$7*CI76+$E$7*S76)</f>
        <v>0</v>
      </c>
      <c r="U76">
        <f>0.61365*exp(17.502*T76/(240.97+T76))</f>
        <v>0</v>
      </c>
      <c r="V76">
        <f>(W76/X76*100)</f>
        <v>0</v>
      </c>
      <c r="W76">
        <f>BZ76*(CE76+CF76)/1000</f>
        <v>0</v>
      </c>
      <c r="X76">
        <f>0.61365*exp(17.502*CG76/(240.97+CG76))</f>
        <v>0</v>
      </c>
      <c r="Y76">
        <f>(U76-BZ76*(CE76+CF76)/1000)</f>
        <v>0</v>
      </c>
      <c r="Z76">
        <f>(-H76*44100)</f>
        <v>0</v>
      </c>
      <c r="AA76">
        <f>2*29.3*O76*0.92*(CG76-T76)</f>
        <v>0</v>
      </c>
      <c r="AB76">
        <f>2*0.95*5.67E-8*(((CG76+$B$7)+273)^4-(T76+273)^4)</f>
        <v>0</v>
      </c>
      <c r="AC76">
        <f>R76+AB76+Z76+AA76</f>
        <v>0</v>
      </c>
      <c r="AD76">
        <v>0</v>
      </c>
      <c r="AE76">
        <v>0</v>
      </c>
      <c r="AF76">
        <f>IF(AD76*$H$13&gt;=AH76,1.0,(AH76/(AH76-AD76*$H$13)))</f>
        <v>0</v>
      </c>
      <c r="AG76">
        <f>(AF76-1)*100</f>
        <v>0</v>
      </c>
      <c r="AH76">
        <f>MAX(0,($B$13+$C$13*CL76)/(1+$D$13*CL76)*CE76/(CG76+273)*$E$13)</f>
        <v>0</v>
      </c>
      <c r="AI76" t="s">
        <v>294</v>
      </c>
      <c r="AJ76">
        <v>0</v>
      </c>
      <c r="AK76">
        <v>0</v>
      </c>
      <c r="AL76">
        <f>AK76-AJ76</f>
        <v>0</v>
      </c>
      <c r="AM76">
        <f>AL76/AK76</f>
        <v>0</v>
      </c>
      <c r="AN76">
        <v>0</v>
      </c>
      <c r="AO76" t="s">
        <v>294</v>
      </c>
      <c r="AP76">
        <v>0</v>
      </c>
      <c r="AQ76">
        <v>0</v>
      </c>
      <c r="AR76">
        <f>1-AP76/AQ76</f>
        <v>0</v>
      </c>
      <c r="AS76">
        <v>0.5</v>
      </c>
      <c r="AT76">
        <f>BP76</f>
        <v>0</v>
      </c>
      <c r="AU76">
        <f>I76</f>
        <v>0</v>
      </c>
      <c r="AV76">
        <f>AR76*AS76*AT76</f>
        <v>0</v>
      </c>
      <c r="AW76">
        <f>BB76/AQ76</f>
        <v>0</v>
      </c>
      <c r="AX76">
        <f>(AU76-AN76)/AT76</f>
        <v>0</v>
      </c>
      <c r="AY76">
        <f>(AK76-AQ76)/AQ76</f>
        <v>0</v>
      </c>
      <c r="AZ76" t="s">
        <v>294</v>
      </c>
      <c r="BA76">
        <v>0</v>
      </c>
      <c r="BB76">
        <f>AQ76-BA76</f>
        <v>0</v>
      </c>
      <c r="BC76">
        <f>(AQ76-AP76)/(AQ76-BA76)</f>
        <v>0</v>
      </c>
      <c r="BD76">
        <f>(AK76-AQ76)/(AK76-BA76)</f>
        <v>0</v>
      </c>
      <c r="BE76">
        <f>(AQ76-AP76)/(AQ76-AJ76)</f>
        <v>0</v>
      </c>
      <c r="BF76">
        <f>(AK76-AQ76)/(AK76-AJ76)</f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f>$B$11*CM76+$C$11*CN76+$F$11*CO76*(1-CR76)</f>
        <v>0</v>
      </c>
      <c r="BP76">
        <f>BO76*BQ76</f>
        <v>0</v>
      </c>
      <c r="BQ76">
        <f>($B$11*$D$9+$C$11*$D$9+$F$11*((DB76+CT76)/MAX(DB76+CT76+DC76, 0.1)*$I$9+DC76/MAX(DB76+CT76+DC76, 0.1)*$J$9))/($B$11+$C$11+$F$11)</f>
        <v>0</v>
      </c>
      <c r="BR76">
        <f>($B$11*$K$9+$C$11*$K$9+$F$11*((DB76+CT76)/MAX(DB76+CT76+DC76, 0.1)*$P$9+DC76/MAX(DB76+CT76+DC76, 0.1)*$Q$9))/($B$11+$C$11+$F$11)</f>
        <v>0</v>
      </c>
      <c r="BS76">
        <v>6</v>
      </c>
      <c r="BT76">
        <v>0.5</v>
      </c>
      <c r="BU76" t="s">
        <v>295</v>
      </c>
      <c r="BV76">
        <v>2</v>
      </c>
      <c r="BW76">
        <v>1621533210.5</v>
      </c>
      <c r="BX76">
        <v>180.123</v>
      </c>
      <c r="BY76">
        <v>189.572</v>
      </c>
      <c r="BZ76">
        <v>13.0492</v>
      </c>
      <c r="CA76">
        <v>13.044</v>
      </c>
      <c r="CB76">
        <v>173.334</v>
      </c>
      <c r="CC76">
        <v>12.8967</v>
      </c>
      <c r="CD76">
        <v>699.76</v>
      </c>
      <c r="CE76">
        <v>100.933</v>
      </c>
      <c r="CF76">
        <v>0.099744</v>
      </c>
      <c r="CG76">
        <v>23.0139</v>
      </c>
      <c r="CH76">
        <v>22.9723</v>
      </c>
      <c r="CI76">
        <v>999.9</v>
      </c>
      <c r="CJ76">
        <v>0</v>
      </c>
      <c r="CK76">
        <v>0</v>
      </c>
      <c r="CL76">
        <v>10010</v>
      </c>
      <c r="CM76">
        <v>0</v>
      </c>
      <c r="CN76">
        <v>3.39241</v>
      </c>
      <c r="CO76">
        <v>600.031</v>
      </c>
      <c r="CP76">
        <v>0.933003</v>
      </c>
      <c r="CQ76">
        <v>0.0669971</v>
      </c>
      <c r="CR76">
        <v>0</v>
      </c>
      <c r="CS76">
        <v>3.3009</v>
      </c>
      <c r="CT76">
        <v>4.99951</v>
      </c>
      <c r="CU76">
        <v>89.37</v>
      </c>
      <c r="CV76">
        <v>4814.35</v>
      </c>
      <c r="CW76">
        <v>37.875</v>
      </c>
      <c r="CX76">
        <v>41.562</v>
      </c>
      <c r="CY76">
        <v>40.312</v>
      </c>
      <c r="CZ76">
        <v>41.125</v>
      </c>
      <c r="DA76">
        <v>40.187</v>
      </c>
      <c r="DB76">
        <v>555.17</v>
      </c>
      <c r="DC76">
        <v>39.87</v>
      </c>
      <c r="DD76">
        <v>0</v>
      </c>
      <c r="DE76">
        <v>1621533214.5</v>
      </c>
      <c r="DF76">
        <v>0</v>
      </c>
      <c r="DG76">
        <v>3.44930769230769</v>
      </c>
      <c r="DH76">
        <v>0.248314533061629</v>
      </c>
      <c r="DI76">
        <v>0.572051285847338</v>
      </c>
      <c r="DJ76">
        <v>89.0771192307692</v>
      </c>
      <c r="DK76">
        <v>15</v>
      </c>
      <c r="DL76">
        <v>1621532642.5</v>
      </c>
      <c r="DM76" t="s">
        <v>296</v>
      </c>
      <c r="DN76">
        <v>1621532642.5</v>
      </c>
      <c r="DO76">
        <v>1621532639</v>
      </c>
      <c r="DP76">
        <v>3</v>
      </c>
      <c r="DQ76">
        <v>-0.072</v>
      </c>
      <c r="DR76">
        <v>-0.003</v>
      </c>
      <c r="DS76">
        <v>8.557</v>
      </c>
      <c r="DT76">
        <v>0.153</v>
      </c>
      <c r="DU76">
        <v>420</v>
      </c>
      <c r="DV76">
        <v>13</v>
      </c>
      <c r="DW76">
        <v>1.61</v>
      </c>
      <c r="DX76">
        <v>0.39</v>
      </c>
      <c r="DY76">
        <v>-9.28846275</v>
      </c>
      <c r="DZ76">
        <v>-0.543940750469038</v>
      </c>
      <c r="EA76">
        <v>0.0917738633268619</v>
      </c>
      <c r="EB76">
        <v>0</v>
      </c>
      <c r="EC76">
        <v>3.43637272727273</v>
      </c>
      <c r="ED76">
        <v>0.472116675531177</v>
      </c>
      <c r="EE76">
        <v>0.137338525069696</v>
      </c>
      <c r="EF76">
        <v>1</v>
      </c>
      <c r="EG76">
        <v>-0.00782713635</v>
      </c>
      <c r="EH76">
        <v>0.0431698239174484</v>
      </c>
      <c r="EI76">
        <v>0.0132347634808745</v>
      </c>
      <c r="EJ76">
        <v>1</v>
      </c>
      <c r="EK76">
        <v>2</v>
      </c>
      <c r="EL76">
        <v>3</v>
      </c>
      <c r="EM76" t="s">
        <v>297</v>
      </c>
      <c r="EN76">
        <v>100</v>
      </c>
      <c r="EO76">
        <v>100</v>
      </c>
      <c r="EP76">
        <v>6.789</v>
      </c>
      <c r="EQ76">
        <v>0.1525</v>
      </c>
      <c r="ER76">
        <v>5.25094258564196</v>
      </c>
      <c r="ES76">
        <v>0.0095515401478521</v>
      </c>
      <c r="ET76">
        <v>-4.08282145803731e-06</v>
      </c>
      <c r="EU76">
        <v>9.61633180237613e-10</v>
      </c>
      <c r="EV76">
        <v>-0.0159267325573649</v>
      </c>
      <c r="EW76">
        <v>0.00964955815971448</v>
      </c>
      <c r="EX76">
        <v>0.000351754833574242</v>
      </c>
      <c r="EY76">
        <v>-6.74969522547015e-06</v>
      </c>
      <c r="EZ76">
        <v>-1</v>
      </c>
      <c r="FA76">
        <v>-1</v>
      </c>
      <c r="FB76">
        <v>-1</v>
      </c>
      <c r="FC76">
        <v>-1</v>
      </c>
      <c r="FD76">
        <v>9.5</v>
      </c>
      <c r="FE76">
        <v>9.5</v>
      </c>
      <c r="FF76">
        <v>2</v>
      </c>
      <c r="FG76">
        <v>794.184</v>
      </c>
      <c r="FH76">
        <v>738.39</v>
      </c>
      <c r="FI76">
        <v>19.9991</v>
      </c>
      <c r="FJ76">
        <v>27.0092</v>
      </c>
      <c r="FK76">
        <v>30.0001</v>
      </c>
      <c r="FL76">
        <v>27.1085</v>
      </c>
      <c r="FM76">
        <v>27.0859</v>
      </c>
      <c r="FN76">
        <v>14.3047</v>
      </c>
      <c r="FO76">
        <v>26.0769</v>
      </c>
      <c r="FP76">
        <v>12.425</v>
      </c>
      <c r="FQ76">
        <v>20</v>
      </c>
      <c r="FR76">
        <v>202.15</v>
      </c>
      <c r="FS76">
        <v>13.1149</v>
      </c>
      <c r="FT76">
        <v>99.9941</v>
      </c>
      <c r="FU76">
        <v>100.352</v>
      </c>
    </row>
    <row r="77" spans="1:177">
      <c r="A77">
        <v>61</v>
      </c>
      <c r="B77">
        <v>1621533212.5</v>
      </c>
      <c r="C77">
        <v>120</v>
      </c>
      <c r="D77" t="s">
        <v>418</v>
      </c>
      <c r="E77" t="s">
        <v>419</v>
      </c>
      <c r="G77">
        <v>1621533212.5</v>
      </c>
      <c r="H77">
        <f>CD77*AF77*(BZ77-CA77)/(100*BS77*(1000-AF77*BZ77))</f>
        <v>0</v>
      </c>
      <c r="I77">
        <f>CD77*AF77*(BY77-BX77*(1000-AF77*CA77)/(1000-AF77*BZ77))/(100*BS77)</f>
        <v>0</v>
      </c>
      <c r="J77">
        <f>BX77 - IF(AF77&gt;1, I77*BS77*100.0/(AH77*CL77), 0)</f>
        <v>0</v>
      </c>
      <c r="K77">
        <f>((Q77-H77/2)*J77-I77)/(Q77+H77/2)</f>
        <v>0</v>
      </c>
      <c r="L77">
        <f>K77*(CE77+CF77)/1000.0</f>
        <v>0</v>
      </c>
      <c r="M77">
        <f>(BX77 - IF(AF77&gt;1, I77*BS77*100.0/(AH77*CL77), 0))*(CE77+CF77)/1000.0</f>
        <v>0</v>
      </c>
      <c r="N77">
        <f>2.0/((1/P77-1/O77)+SIGN(P77)*SQRT((1/P77-1/O77)*(1/P77-1/O77) + 4*BT77/((BT77+1)*(BT77+1))*(2*1/P77*1/O77-1/O77*1/O77)))</f>
        <v>0</v>
      </c>
      <c r="O77">
        <f>IF(LEFT(BU77,1)&lt;&gt;"0",IF(LEFT(BU77,1)="1",3.0,BV77),$D$5+$E$5*(CL77*CE77/($K$5*1000))+$F$5*(CL77*CE77/($K$5*1000))*MAX(MIN(BS77,$J$5),$I$5)*MAX(MIN(BS77,$J$5),$I$5)+$G$5*MAX(MIN(BS77,$J$5),$I$5)*(CL77*CE77/($K$5*1000))+$H$5*(CL77*CE77/($K$5*1000))*(CL77*CE77/($K$5*1000)))</f>
        <v>0</v>
      </c>
      <c r="P77">
        <f>H77*(1000-(1000*0.61365*exp(17.502*T77/(240.97+T77))/(CE77+CF77)+BZ77)/2)/(1000*0.61365*exp(17.502*T77/(240.97+T77))/(CE77+CF77)-BZ77)</f>
        <v>0</v>
      </c>
      <c r="Q77">
        <f>1/((BT77+1)/(N77/1.6)+1/(O77/1.37)) + BT77/((BT77+1)/(N77/1.6) + BT77/(O77/1.37))</f>
        <v>0</v>
      </c>
      <c r="R77">
        <f>(BP77*BR77)</f>
        <v>0</v>
      </c>
      <c r="S77">
        <f>(CG77+(R77+2*0.95*5.67E-8*(((CG77+$B$7)+273)^4-(CG77+273)^4)-44100*H77)/(1.84*29.3*O77+8*0.95*5.67E-8*(CG77+273)^3))</f>
        <v>0</v>
      </c>
      <c r="T77">
        <f>($C$7*CH77+$D$7*CI77+$E$7*S77)</f>
        <v>0</v>
      </c>
      <c r="U77">
        <f>0.61365*exp(17.502*T77/(240.97+T77))</f>
        <v>0</v>
      </c>
      <c r="V77">
        <f>(W77/X77*100)</f>
        <v>0</v>
      </c>
      <c r="W77">
        <f>BZ77*(CE77+CF77)/1000</f>
        <v>0</v>
      </c>
      <c r="X77">
        <f>0.61365*exp(17.502*CG77/(240.97+CG77))</f>
        <v>0</v>
      </c>
      <c r="Y77">
        <f>(U77-BZ77*(CE77+CF77)/1000)</f>
        <v>0</v>
      </c>
      <c r="Z77">
        <f>(-H77*44100)</f>
        <v>0</v>
      </c>
      <c r="AA77">
        <f>2*29.3*O77*0.92*(CG77-T77)</f>
        <v>0</v>
      </c>
      <c r="AB77">
        <f>2*0.95*5.67E-8*(((CG77+$B$7)+273)^4-(T77+273)^4)</f>
        <v>0</v>
      </c>
      <c r="AC77">
        <f>R77+AB77+Z77+AA77</f>
        <v>0</v>
      </c>
      <c r="AD77">
        <v>0</v>
      </c>
      <c r="AE77">
        <v>0</v>
      </c>
      <c r="AF77">
        <f>IF(AD77*$H$13&gt;=AH77,1.0,(AH77/(AH77-AD77*$H$13)))</f>
        <v>0</v>
      </c>
      <c r="AG77">
        <f>(AF77-1)*100</f>
        <v>0</v>
      </c>
      <c r="AH77">
        <f>MAX(0,($B$13+$C$13*CL77)/(1+$D$13*CL77)*CE77/(CG77+273)*$E$13)</f>
        <v>0</v>
      </c>
      <c r="AI77" t="s">
        <v>294</v>
      </c>
      <c r="AJ77">
        <v>0</v>
      </c>
      <c r="AK77">
        <v>0</v>
      </c>
      <c r="AL77">
        <f>AK77-AJ77</f>
        <v>0</v>
      </c>
      <c r="AM77">
        <f>AL77/AK77</f>
        <v>0</v>
      </c>
      <c r="AN77">
        <v>0</v>
      </c>
      <c r="AO77" t="s">
        <v>294</v>
      </c>
      <c r="AP77">
        <v>0</v>
      </c>
      <c r="AQ77">
        <v>0</v>
      </c>
      <c r="AR77">
        <f>1-AP77/AQ77</f>
        <v>0</v>
      </c>
      <c r="AS77">
        <v>0.5</v>
      </c>
      <c r="AT77">
        <f>BP77</f>
        <v>0</v>
      </c>
      <c r="AU77">
        <f>I77</f>
        <v>0</v>
      </c>
      <c r="AV77">
        <f>AR77*AS77*AT77</f>
        <v>0</v>
      </c>
      <c r="AW77">
        <f>BB77/AQ77</f>
        <v>0</v>
      </c>
      <c r="AX77">
        <f>(AU77-AN77)/AT77</f>
        <v>0</v>
      </c>
      <c r="AY77">
        <f>(AK77-AQ77)/AQ77</f>
        <v>0</v>
      </c>
      <c r="AZ77" t="s">
        <v>294</v>
      </c>
      <c r="BA77">
        <v>0</v>
      </c>
      <c r="BB77">
        <f>AQ77-BA77</f>
        <v>0</v>
      </c>
      <c r="BC77">
        <f>(AQ77-AP77)/(AQ77-BA77)</f>
        <v>0</v>
      </c>
      <c r="BD77">
        <f>(AK77-AQ77)/(AK77-BA77)</f>
        <v>0</v>
      </c>
      <c r="BE77">
        <f>(AQ77-AP77)/(AQ77-AJ77)</f>
        <v>0</v>
      </c>
      <c r="BF77">
        <f>(AK77-AQ77)/(AK77-AJ77)</f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f>$B$11*CM77+$C$11*CN77+$F$11*CO77*(1-CR77)</f>
        <v>0</v>
      </c>
      <c r="BP77">
        <f>BO77*BQ77</f>
        <v>0</v>
      </c>
      <c r="BQ77">
        <f>($B$11*$D$9+$C$11*$D$9+$F$11*((DB77+CT77)/MAX(DB77+CT77+DC77, 0.1)*$I$9+DC77/MAX(DB77+CT77+DC77, 0.1)*$J$9))/($B$11+$C$11+$F$11)</f>
        <v>0</v>
      </c>
      <c r="BR77">
        <f>($B$11*$K$9+$C$11*$K$9+$F$11*((DB77+CT77)/MAX(DB77+CT77+DC77, 0.1)*$P$9+DC77/MAX(DB77+CT77+DC77, 0.1)*$Q$9))/($B$11+$C$11+$F$11)</f>
        <v>0</v>
      </c>
      <c r="BS77">
        <v>6</v>
      </c>
      <c r="BT77">
        <v>0.5</v>
      </c>
      <c r="BU77" t="s">
        <v>295</v>
      </c>
      <c r="BV77">
        <v>2</v>
      </c>
      <c r="BW77">
        <v>1621533212.5</v>
      </c>
      <c r="BX77">
        <v>183.628</v>
      </c>
      <c r="BY77">
        <v>193.059</v>
      </c>
      <c r="BZ77">
        <v>13.0469</v>
      </c>
      <c r="CA77">
        <v>13.0427</v>
      </c>
      <c r="CB77">
        <v>176.81</v>
      </c>
      <c r="CC77">
        <v>12.8943</v>
      </c>
      <c r="CD77">
        <v>699.932</v>
      </c>
      <c r="CE77">
        <v>100.932</v>
      </c>
      <c r="CF77">
        <v>0.099847</v>
      </c>
      <c r="CG77">
        <v>23.0112</v>
      </c>
      <c r="CH77">
        <v>22.9821</v>
      </c>
      <c r="CI77">
        <v>999.9</v>
      </c>
      <c r="CJ77">
        <v>0</v>
      </c>
      <c r="CK77">
        <v>0</v>
      </c>
      <c r="CL77">
        <v>10020</v>
      </c>
      <c r="CM77">
        <v>0</v>
      </c>
      <c r="CN77">
        <v>3.39241</v>
      </c>
      <c r="CO77">
        <v>600.029</v>
      </c>
      <c r="CP77">
        <v>0.933003</v>
      </c>
      <c r="CQ77">
        <v>0.0669971</v>
      </c>
      <c r="CR77">
        <v>0</v>
      </c>
      <c r="CS77">
        <v>3.5656</v>
      </c>
      <c r="CT77">
        <v>4.99951</v>
      </c>
      <c r="CU77">
        <v>89.2443</v>
      </c>
      <c r="CV77">
        <v>4814.34</v>
      </c>
      <c r="CW77">
        <v>37.875</v>
      </c>
      <c r="CX77">
        <v>41.562</v>
      </c>
      <c r="CY77">
        <v>40.25</v>
      </c>
      <c r="CZ77">
        <v>41.125</v>
      </c>
      <c r="DA77">
        <v>40.187</v>
      </c>
      <c r="DB77">
        <v>555.16</v>
      </c>
      <c r="DC77">
        <v>39.87</v>
      </c>
      <c r="DD77">
        <v>0</v>
      </c>
      <c r="DE77">
        <v>1621533216.3</v>
      </c>
      <c r="DF77">
        <v>0</v>
      </c>
      <c r="DG77">
        <v>3.452472</v>
      </c>
      <c r="DH77">
        <v>0.104123077600198</v>
      </c>
      <c r="DI77">
        <v>0.904153849094603</v>
      </c>
      <c r="DJ77">
        <v>89.10652</v>
      </c>
      <c r="DK77">
        <v>15</v>
      </c>
      <c r="DL77">
        <v>1621532642.5</v>
      </c>
      <c r="DM77" t="s">
        <v>296</v>
      </c>
      <c r="DN77">
        <v>1621532642.5</v>
      </c>
      <c r="DO77">
        <v>1621532639</v>
      </c>
      <c r="DP77">
        <v>3</v>
      </c>
      <c r="DQ77">
        <v>-0.072</v>
      </c>
      <c r="DR77">
        <v>-0.003</v>
      </c>
      <c r="DS77">
        <v>8.557</v>
      </c>
      <c r="DT77">
        <v>0.153</v>
      </c>
      <c r="DU77">
        <v>420</v>
      </c>
      <c r="DV77">
        <v>13</v>
      </c>
      <c r="DW77">
        <v>1.61</v>
      </c>
      <c r="DX77">
        <v>0.39</v>
      </c>
      <c r="DY77">
        <v>-9.30426525</v>
      </c>
      <c r="DZ77">
        <v>-0.635002514071301</v>
      </c>
      <c r="EA77">
        <v>0.0939087603205234</v>
      </c>
      <c r="EB77">
        <v>0</v>
      </c>
      <c r="EC77">
        <v>3.44413939393939</v>
      </c>
      <c r="ED77">
        <v>0.161800978294107</v>
      </c>
      <c r="EE77">
        <v>0.130103893076157</v>
      </c>
      <c r="EF77">
        <v>1</v>
      </c>
      <c r="EG77">
        <v>-0.0073579048</v>
      </c>
      <c r="EH77">
        <v>0.0733085163377111</v>
      </c>
      <c r="EI77">
        <v>0.0135092461576922</v>
      </c>
      <c r="EJ77">
        <v>1</v>
      </c>
      <c r="EK77">
        <v>2</v>
      </c>
      <c r="EL77">
        <v>3</v>
      </c>
      <c r="EM77" t="s">
        <v>297</v>
      </c>
      <c r="EN77">
        <v>100</v>
      </c>
      <c r="EO77">
        <v>100</v>
      </c>
      <c r="EP77">
        <v>6.818</v>
      </c>
      <c r="EQ77">
        <v>0.1526</v>
      </c>
      <c r="ER77">
        <v>5.25094258564196</v>
      </c>
      <c r="ES77">
        <v>0.0095515401478521</v>
      </c>
      <c r="ET77">
        <v>-4.08282145803731e-06</v>
      </c>
      <c r="EU77">
        <v>9.61633180237613e-10</v>
      </c>
      <c r="EV77">
        <v>-0.0159267325573649</v>
      </c>
      <c r="EW77">
        <v>0.00964955815971448</v>
      </c>
      <c r="EX77">
        <v>0.000351754833574242</v>
      </c>
      <c r="EY77">
        <v>-6.74969522547015e-06</v>
      </c>
      <c r="EZ77">
        <v>-1</v>
      </c>
      <c r="FA77">
        <v>-1</v>
      </c>
      <c r="FB77">
        <v>-1</v>
      </c>
      <c r="FC77">
        <v>-1</v>
      </c>
      <c r="FD77">
        <v>9.5</v>
      </c>
      <c r="FE77">
        <v>9.6</v>
      </c>
      <c r="FF77">
        <v>2</v>
      </c>
      <c r="FG77">
        <v>793.452</v>
      </c>
      <c r="FH77">
        <v>738.359</v>
      </c>
      <c r="FI77">
        <v>19.9995</v>
      </c>
      <c r="FJ77">
        <v>27.0078</v>
      </c>
      <c r="FK77">
        <v>30.0001</v>
      </c>
      <c r="FL77">
        <v>27.1076</v>
      </c>
      <c r="FM77">
        <v>27.0836</v>
      </c>
      <c r="FN77">
        <v>14.5036</v>
      </c>
      <c r="FO77">
        <v>26.0769</v>
      </c>
      <c r="FP77">
        <v>12.425</v>
      </c>
      <c r="FQ77">
        <v>20</v>
      </c>
      <c r="FR77">
        <v>205.52</v>
      </c>
      <c r="FS77">
        <v>13.1149</v>
      </c>
      <c r="FT77">
        <v>99.9925</v>
      </c>
      <c r="FU77">
        <v>100.351</v>
      </c>
    </row>
    <row r="78" spans="1:177">
      <c r="A78">
        <v>62</v>
      </c>
      <c r="B78">
        <v>1621533214.5</v>
      </c>
      <c r="C78">
        <v>122</v>
      </c>
      <c r="D78" t="s">
        <v>420</v>
      </c>
      <c r="E78" t="s">
        <v>421</v>
      </c>
      <c r="G78">
        <v>1621533214.5</v>
      </c>
      <c r="H78">
        <f>CD78*AF78*(BZ78-CA78)/(100*BS78*(1000-AF78*BZ78))</f>
        <v>0</v>
      </c>
      <c r="I78">
        <f>CD78*AF78*(BY78-BX78*(1000-AF78*CA78)/(1000-AF78*BZ78))/(100*BS78)</f>
        <v>0</v>
      </c>
      <c r="J78">
        <f>BX78 - IF(AF78&gt;1, I78*BS78*100.0/(AH78*CL78), 0)</f>
        <v>0</v>
      </c>
      <c r="K78">
        <f>((Q78-H78/2)*J78-I78)/(Q78+H78/2)</f>
        <v>0</v>
      </c>
      <c r="L78">
        <f>K78*(CE78+CF78)/1000.0</f>
        <v>0</v>
      </c>
      <c r="M78">
        <f>(BX78 - IF(AF78&gt;1, I78*BS78*100.0/(AH78*CL78), 0))*(CE78+CF78)/1000.0</f>
        <v>0</v>
      </c>
      <c r="N78">
        <f>2.0/((1/P78-1/O78)+SIGN(P78)*SQRT((1/P78-1/O78)*(1/P78-1/O78) + 4*BT78/((BT78+1)*(BT78+1))*(2*1/P78*1/O78-1/O78*1/O78)))</f>
        <v>0</v>
      </c>
      <c r="O78">
        <f>IF(LEFT(BU78,1)&lt;&gt;"0",IF(LEFT(BU78,1)="1",3.0,BV78),$D$5+$E$5*(CL78*CE78/($K$5*1000))+$F$5*(CL78*CE78/($K$5*1000))*MAX(MIN(BS78,$J$5),$I$5)*MAX(MIN(BS78,$J$5),$I$5)+$G$5*MAX(MIN(BS78,$J$5),$I$5)*(CL78*CE78/($K$5*1000))+$H$5*(CL78*CE78/($K$5*1000))*(CL78*CE78/($K$5*1000)))</f>
        <v>0</v>
      </c>
      <c r="P78">
        <f>H78*(1000-(1000*0.61365*exp(17.502*T78/(240.97+T78))/(CE78+CF78)+BZ78)/2)/(1000*0.61365*exp(17.502*T78/(240.97+T78))/(CE78+CF78)-BZ78)</f>
        <v>0</v>
      </c>
      <c r="Q78">
        <f>1/((BT78+1)/(N78/1.6)+1/(O78/1.37)) + BT78/((BT78+1)/(N78/1.6) + BT78/(O78/1.37))</f>
        <v>0</v>
      </c>
      <c r="R78">
        <f>(BP78*BR78)</f>
        <v>0</v>
      </c>
      <c r="S78">
        <f>(CG78+(R78+2*0.95*5.67E-8*(((CG78+$B$7)+273)^4-(CG78+273)^4)-44100*H78)/(1.84*29.3*O78+8*0.95*5.67E-8*(CG78+273)^3))</f>
        <v>0</v>
      </c>
      <c r="T78">
        <f>($C$7*CH78+$D$7*CI78+$E$7*S78)</f>
        <v>0</v>
      </c>
      <c r="U78">
        <f>0.61365*exp(17.502*T78/(240.97+T78))</f>
        <v>0</v>
      </c>
      <c r="V78">
        <f>(W78/X78*100)</f>
        <v>0</v>
      </c>
      <c r="W78">
        <f>BZ78*(CE78+CF78)/1000</f>
        <v>0</v>
      </c>
      <c r="X78">
        <f>0.61365*exp(17.502*CG78/(240.97+CG78))</f>
        <v>0</v>
      </c>
      <c r="Y78">
        <f>(U78-BZ78*(CE78+CF78)/1000)</f>
        <v>0</v>
      </c>
      <c r="Z78">
        <f>(-H78*44100)</f>
        <v>0</v>
      </c>
      <c r="AA78">
        <f>2*29.3*O78*0.92*(CG78-T78)</f>
        <v>0</v>
      </c>
      <c r="AB78">
        <f>2*0.95*5.67E-8*(((CG78+$B$7)+273)^4-(T78+273)^4)</f>
        <v>0</v>
      </c>
      <c r="AC78">
        <f>R78+AB78+Z78+AA78</f>
        <v>0</v>
      </c>
      <c r="AD78">
        <v>0</v>
      </c>
      <c r="AE78">
        <v>0</v>
      </c>
      <c r="AF78">
        <f>IF(AD78*$H$13&gt;=AH78,1.0,(AH78/(AH78-AD78*$H$13)))</f>
        <v>0</v>
      </c>
      <c r="AG78">
        <f>(AF78-1)*100</f>
        <v>0</v>
      </c>
      <c r="AH78">
        <f>MAX(0,($B$13+$C$13*CL78)/(1+$D$13*CL78)*CE78/(CG78+273)*$E$13)</f>
        <v>0</v>
      </c>
      <c r="AI78" t="s">
        <v>294</v>
      </c>
      <c r="AJ78">
        <v>0</v>
      </c>
      <c r="AK78">
        <v>0</v>
      </c>
      <c r="AL78">
        <f>AK78-AJ78</f>
        <v>0</v>
      </c>
      <c r="AM78">
        <f>AL78/AK78</f>
        <v>0</v>
      </c>
      <c r="AN78">
        <v>0</v>
      </c>
      <c r="AO78" t="s">
        <v>294</v>
      </c>
      <c r="AP78">
        <v>0</v>
      </c>
      <c r="AQ78">
        <v>0</v>
      </c>
      <c r="AR78">
        <f>1-AP78/AQ78</f>
        <v>0</v>
      </c>
      <c r="AS78">
        <v>0.5</v>
      </c>
      <c r="AT78">
        <f>BP78</f>
        <v>0</v>
      </c>
      <c r="AU78">
        <f>I78</f>
        <v>0</v>
      </c>
      <c r="AV78">
        <f>AR78*AS78*AT78</f>
        <v>0</v>
      </c>
      <c r="AW78">
        <f>BB78/AQ78</f>
        <v>0</v>
      </c>
      <c r="AX78">
        <f>(AU78-AN78)/AT78</f>
        <v>0</v>
      </c>
      <c r="AY78">
        <f>(AK78-AQ78)/AQ78</f>
        <v>0</v>
      </c>
      <c r="AZ78" t="s">
        <v>294</v>
      </c>
      <c r="BA78">
        <v>0</v>
      </c>
      <c r="BB78">
        <f>AQ78-BA78</f>
        <v>0</v>
      </c>
      <c r="BC78">
        <f>(AQ78-AP78)/(AQ78-BA78)</f>
        <v>0</v>
      </c>
      <c r="BD78">
        <f>(AK78-AQ78)/(AK78-BA78)</f>
        <v>0</v>
      </c>
      <c r="BE78">
        <f>(AQ78-AP78)/(AQ78-AJ78)</f>
        <v>0</v>
      </c>
      <c r="BF78">
        <f>(AK78-AQ78)/(AK78-AJ78)</f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f>$B$11*CM78+$C$11*CN78+$F$11*CO78*(1-CR78)</f>
        <v>0</v>
      </c>
      <c r="BP78">
        <f>BO78*BQ78</f>
        <v>0</v>
      </c>
      <c r="BQ78">
        <f>($B$11*$D$9+$C$11*$D$9+$F$11*((DB78+CT78)/MAX(DB78+CT78+DC78, 0.1)*$I$9+DC78/MAX(DB78+CT78+DC78, 0.1)*$J$9))/($B$11+$C$11+$F$11)</f>
        <v>0</v>
      </c>
      <c r="BR78">
        <f>($B$11*$K$9+$C$11*$K$9+$F$11*((DB78+CT78)/MAX(DB78+CT78+DC78, 0.1)*$P$9+DC78/MAX(DB78+CT78+DC78, 0.1)*$Q$9))/($B$11+$C$11+$F$11)</f>
        <v>0</v>
      </c>
      <c r="BS78">
        <v>6</v>
      </c>
      <c r="BT78">
        <v>0.5</v>
      </c>
      <c r="BU78" t="s">
        <v>295</v>
      </c>
      <c r="BV78">
        <v>2</v>
      </c>
      <c r="BW78">
        <v>1621533214.5</v>
      </c>
      <c r="BX78">
        <v>186.882</v>
      </c>
      <c r="BY78">
        <v>196.435</v>
      </c>
      <c r="BZ78">
        <v>13.043</v>
      </c>
      <c r="CA78">
        <v>13.037</v>
      </c>
      <c r="CB78">
        <v>180.038</v>
      </c>
      <c r="CC78">
        <v>12.8906</v>
      </c>
      <c r="CD78">
        <v>699.52</v>
      </c>
      <c r="CE78">
        <v>100.937</v>
      </c>
      <c r="CF78">
        <v>0.0997883</v>
      </c>
      <c r="CG78">
        <v>23.0108</v>
      </c>
      <c r="CH78">
        <v>22.9929</v>
      </c>
      <c r="CI78">
        <v>999.9</v>
      </c>
      <c r="CJ78">
        <v>0</v>
      </c>
      <c r="CK78">
        <v>0</v>
      </c>
      <c r="CL78">
        <v>9980</v>
      </c>
      <c r="CM78">
        <v>0</v>
      </c>
      <c r="CN78">
        <v>3.39241</v>
      </c>
      <c r="CO78">
        <v>600.023</v>
      </c>
      <c r="CP78">
        <v>0.933003</v>
      </c>
      <c r="CQ78">
        <v>0.0669971</v>
      </c>
      <c r="CR78">
        <v>0</v>
      </c>
      <c r="CS78">
        <v>3.4933</v>
      </c>
      <c r="CT78">
        <v>4.99951</v>
      </c>
      <c r="CU78">
        <v>89.338</v>
      </c>
      <c r="CV78">
        <v>4814.29</v>
      </c>
      <c r="CW78">
        <v>37.875</v>
      </c>
      <c r="CX78">
        <v>41.562</v>
      </c>
      <c r="CY78">
        <v>40.312</v>
      </c>
      <c r="CZ78">
        <v>41.125</v>
      </c>
      <c r="DA78">
        <v>40.187</v>
      </c>
      <c r="DB78">
        <v>555.16</v>
      </c>
      <c r="DC78">
        <v>39.86</v>
      </c>
      <c r="DD78">
        <v>0</v>
      </c>
      <c r="DE78">
        <v>1621533218.1</v>
      </c>
      <c r="DF78">
        <v>0</v>
      </c>
      <c r="DG78">
        <v>3.44381538461538</v>
      </c>
      <c r="DH78">
        <v>-0.0461948734743696</v>
      </c>
      <c r="DI78">
        <v>1.24781880768259</v>
      </c>
      <c r="DJ78">
        <v>89.1441423076923</v>
      </c>
      <c r="DK78">
        <v>15</v>
      </c>
      <c r="DL78">
        <v>1621532642.5</v>
      </c>
      <c r="DM78" t="s">
        <v>296</v>
      </c>
      <c r="DN78">
        <v>1621532642.5</v>
      </c>
      <c r="DO78">
        <v>1621532639</v>
      </c>
      <c r="DP78">
        <v>3</v>
      </c>
      <c r="DQ78">
        <v>-0.072</v>
      </c>
      <c r="DR78">
        <v>-0.003</v>
      </c>
      <c r="DS78">
        <v>8.557</v>
      </c>
      <c r="DT78">
        <v>0.153</v>
      </c>
      <c r="DU78">
        <v>420</v>
      </c>
      <c r="DV78">
        <v>13</v>
      </c>
      <c r="DW78">
        <v>1.61</v>
      </c>
      <c r="DX78">
        <v>0.39</v>
      </c>
      <c r="DY78">
        <v>-9.319412</v>
      </c>
      <c r="DZ78">
        <v>-0.627970131332074</v>
      </c>
      <c r="EA78">
        <v>0.09305674419944</v>
      </c>
      <c r="EB78">
        <v>0</v>
      </c>
      <c r="EC78">
        <v>3.43973142857143</v>
      </c>
      <c r="ED78">
        <v>-0.00239812838069563</v>
      </c>
      <c r="EE78">
        <v>0.131956992499025</v>
      </c>
      <c r="EF78">
        <v>1</v>
      </c>
      <c r="EG78">
        <v>-0.00693990925</v>
      </c>
      <c r="EH78">
        <v>0.115313389305816</v>
      </c>
      <c r="EI78">
        <v>0.0138741788103617</v>
      </c>
      <c r="EJ78">
        <v>0</v>
      </c>
      <c r="EK78">
        <v>1</v>
      </c>
      <c r="EL78">
        <v>3</v>
      </c>
      <c r="EM78" t="s">
        <v>307</v>
      </c>
      <c r="EN78">
        <v>100</v>
      </c>
      <c r="EO78">
        <v>100</v>
      </c>
      <c r="EP78">
        <v>6.844</v>
      </c>
      <c r="EQ78">
        <v>0.1524</v>
      </c>
      <c r="ER78">
        <v>5.25094258564196</v>
      </c>
      <c r="ES78">
        <v>0.0095515401478521</v>
      </c>
      <c r="ET78">
        <v>-4.08282145803731e-06</v>
      </c>
      <c r="EU78">
        <v>9.61633180237613e-10</v>
      </c>
      <c r="EV78">
        <v>-0.0159267325573649</v>
      </c>
      <c r="EW78">
        <v>0.00964955815971448</v>
      </c>
      <c r="EX78">
        <v>0.000351754833574242</v>
      </c>
      <c r="EY78">
        <v>-6.74969522547015e-06</v>
      </c>
      <c r="EZ78">
        <v>-1</v>
      </c>
      <c r="FA78">
        <v>-1</v>
      </c>
      <c r="FB78">
        <v>-1</v>
      </c>
      <c r="FC78">
        <v>-1</v>
      </c>
      <c r="FD78">
        <v>9.5</v>
      </c>
      <c r="FE78">
        <v>9.6</v>
      </c>
      <c r="FF78">
        <v>2</v>
      </c>
      <c r="FG78">
        <v>793.274</v>
      </c>
      <c r="FH78">
        <v>739.116</v>
      </c>
      <c r="FI78">
        <v>19.9994</v>
      </c>
      <c r="FJ78">
        <v>27.0069</v>
      </c>
      <c r="FK78">
        <v>29.9999</v>
      </c>
      <c r="FL78">
        <v>27.1076</v>
      </c>
      <c r="FM78">
        <v>27.0836</v>
      </c>
      <c r="FN78">
        <v>14.7039</v>
      </c>
      <c r="FO78">
        <v>25.8043</v>
      </c>
      <c r="FP78">
        <v>12.425</v>
      </c>
      <c r="FQ78">
        <v>20</v>
      </c>
      <c r="FR78">
        <v>208.92</v>
      </c>
      <c r="FS78">
        <v>13.1149</v>
      </c>
      <c r="FT78">
        <v>99.9919</v>
      </c>
      <c r="FU78">
        <v>100.353</v>
      </c>
    </row>
    <row r="79" spans="1:177">
      <c r="A79">
        <v>63</v>
      </c>
      <c r="B79">
        <v>1621533216.5</v>
      </c>
      <c r="C79">
        <v>124</v>
      </c>
      <c r="D79" t="s">
        <v>422</v>
      </c>
      <c r="E79" t="s">
        <v>423</v>
      </c>
      <c r="G79">
        <v>1621533216.5</v>
      </c>
      <c r="H79">
        <f>CD79*AF79*(BZ79-CA79)/(100*BS79*(1000-AF79*BZ79))</f>
        <v>0</v>
      </c>
      <c r="I79">
        <f>CD79*AF79*(BY79-BX79*(1000-AF79*CA79)/(1000-AF79*BZ79))/(100*BS79)</f>
        <v>0</v>
      </c>
      <c r="J79">
        <f>BX79 - IF(AF79&gt;1, I79*BS79*100.0/(AH79*CL79), 0)</f>
        <v>0</v>
      </c>
      <c r="K79">
        <f>((Q79-H79/2)*J79-I79)/(Q79+H79/2)</f>
        <v>0</v>
      </c>
      <c r="L79">
        <f>K79*(CE79+CF79)/1000.0</f>
        <v>0</v>
      </c>
      <c r="M79">
        <f>(BX79 - IF(AF79&gt;1, I79*BS79*100.0/(AH79*CL79), 0))*(CE79+CF79)/1000.0</f>
        <v>0</v>
      </c>
      <c r="N79">
        <f>2.0/((1/P79-1/O79)+SIGN(P79)*SQRT((1/P79-1/O79)*(1/P79-1/O79) + 4*BT79/((BT79+1)*(BT79+1))*(2*1/P79*1/O79-1/O79*1/O79)))</f>
        <v>0</v>
      </c>
      <c r="O79">
        <f>IF(LEFT(BU79,1)&lt;&gt;"0",IF(LEFT(BU79,1)="1",3.0,BV79),$D$5+$E$5*(CL79*CE79/($K$5*1000))+$F$5*(CL79*CE79/($K$5*1000))*MAX(MIN(BS79,$J$5),$I$5)*MAX(MIN(BS79,$J$5),$I$5)+$G$5*MAX(MIN(BS79,$J$5),$I$5)*(CL79*CE79/($K$5*1000))+$H$5*(CL79*CE79/($K$5*1000))*(CL79*CE79/($K$5*1000)))</f>
        <v>0</v>
      </c>
      <c r="P79">
        <f>H79*(1000-(1000*0.61365*exp(17.502*T79/(240.97+T79))/(CE79+CF79)+BZ79)/2)/(1000*0.61365*exp(17.502*T79/(240.97+T79))/(CE79+CF79)-BZ79)</f>
        <v>0</v>
      </c>
      <c r="Q79">
        <f>1/((BT79+1)/(N79/1.6)+1/(O79/1.37)) + BT79/((BT79+1)/(N79/1.6) + BT79/(O79/1.37))</f>
        <v>0</v>
      </c>
      <c r="R79">
        <f>(BP79*BR79)</f>
        <v>0</v>
      </c>
      <c r="S79">
        <f>(CG79+(R79+2*0.95*5.67E-8*(((CG79+$B$7)+273)^4-(CG79+273)^4)-44100*H79)/(1.84*29.3*O79+8*0.95*5.67E-8*(CG79+273)^3))</f>
        <v>0</v>
      </c>
      <c r="T79">
        <f>($C$7*CH79+$D$7*CI79+$E$7*S79)</f>
        <v>0</v>
      </c>
      <c r="U79">
        <f>0.61365*exp(17.502*T79/(240.97+T79))</f>
        <v>0</v>
      </c>
      <c r="V79">
        <f>(W79/X79*100)</f>
        <v>0</v>
      </c>
      <c r="W79">
        <f>BZ79*(CE79+CF79)/1000</f>
        <v>0</v>
      </c>
      <c r="X79">
        <f>0.61365*exp(17.502*CG79/(240.97+CG79))</f>
        <v>0</v>
      </c>
      <c r="Y79">
        <f>(U79-BZ79*(CE79+CF79)/1000)</f>
        <v>0</v>
      </c>
      <c r="Z79">
        <f>(-H79*44100)</f>
        <v>0</v>
      </c>
      <c r="AA79">
        <f>2*29.3*O79*0.92*(CG79-T79)</f>
        <v>0</v>
      </c>
      <c r="AB79">
        <f>2*0.95*5.67E-8*(((CG79+$B$7)+273)^4-(T79+273)^4)</f>
        <v>0</v>
      </c>
      <c r="AC79">
        <f>R79+AB79+Z79+AA79</f>
        <v>0</v>
      </c>
      <c r="AD79">
        <v>0</v>
      </c>
      <c r="AE79">
        <v>0</v>
      </c>
      <c r="AF79">
        <f>IF(AD79*$H$13&gt;=AH79,1.0,(AH79/(AH79-AD79*$H$13)))</f>
        <v>0</v>
      </c>
      <c r="AG79">
        <f>(AF79-1)*100</f>
        <v>0</v>
      </c>
      <c r="AH79">
        <f>MAX(0,($B$13+$C$13*CL79)/(1+$D$13*CL79)*CE79/(CG79+273)*$E$13)</f>
        <v>0</v>
      </c>
      <c r="AI79" t="s">
        <v>294</v>
      </c>
      <c r="AJ79">
        <v>0</v>
      </c>
      <c r="AK79">
        <v>0</v>
      </c>
      <c r="AL79">
        <f>AK79-AJ79</f>
        <v>0</v>
      </c>
      <c r="AM79">
        <f>AL79/AK79</f>
        <v>0</v>
      </c>
      <c r="AN79">
        <v>0</v>
      </c>
      <c r="AO79" t="s">
        <v>294</v>
      </c>
      <c r="AP79">
        <v>0</v>
      </c>
      <c r="AQ79">
        <v>0</v>
      </c>
      <c r="AR79">
        <f>1-AP79/AQ79</f>
        <v>0</v>
      </c>
      <c r="AS79">
        <v>0.5</v>
      </c>
      <c r="AT79">
        <f>BP79</f>
        <v>0</v>
      </c>
      <c r="AU79">
        <f>I79</f>
        <v>0</v>
      </c>
      <c r="AV79">
        <f>AR79*AS79*AT79</f>
        <v>0</v>
      </c>
      <c r="AW79">
        <f>BB79/AQ79</f>
        <v>0</v>
      </c>
      <c r="AX79">
        <f>(AU79-AN79)/AT79</f>
        <v>0</v>
      </c>
      <c r="AY79">
        <f>(AK79-AQ79)/AQ79</f>
        <v>0</v>
      </c>
      <c r="AZ79" t="s">
        <v>294</v>
      </c>
      <c r="BA79">
        <v>0</v>
      </c>
      <c r="BB79">
        <f>AQ79-BA79</f>
        <v>0</v>
      </c>
      <c r="BC79">
        <f>(AQ79-AP79)/(AQ79-BA79)</f>
        <v>0</v>
      </c>
      <c r="BD79">
        <f>(AK79-AQ79)/(AK79-BA79)</f>
        <v>0</v>
      </c>
      <c r="BE79">
        <f>(AQ79-AP79)/(AQ79-AJ79)</f>
        <v>0</v>
      </c>
      <c r="BF79">
        <f>(AK79-AQ79)/(AK79-AJ79)</f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f>$B$11*CM79+$C$11*CN79+$F$11*CO79*(1-CR79)</f>
        <v>0</v>
      </c>
      <c r="BP79">
        <f>BO79*BQ79</f>
        <v>0</v>
      </c>
      <c r="BQ79">
        <f>($B$11*$D$9+$C$11*$D$9+$F$11*((DB79+CT79)/MAX(DB79+CT79+DC79, 0.1)*$I$9+DC79/MAX(DB79+CT79+DC79, 0.1)*$J$9))/($B$11+$C$11+$F$11)</f>
        <v>0</v>
      </c>
      <c r="BR79">
        <f>($B$11*$K$9+$C$11*$K$9+$F$11*((DB79+CT79)/MAX(DB79+CT79+DC79, 0.1)*$P$9+DC79/MAX(DB79+CT79+DC79, 0.1)*$Q$9))/($B$11+$C$11+$F$11)</f>
        <v>0</v>
      </c>
      <c r="BS79">
        <v>6</v>
      </c>
      <c r="BT79">
        <v>0.5</v>
      </c>
      <c r="BU79" t="s">
        <v>295</v>
      </c>
      <c r="BV79">
        <v>2</v>
      </c>
      <c r="BW79">
        <v>1621533216.5</v>
      </c>
      <c r="BX79">
        <v>190.236</v>
      </c>
      <c r="BY79">
        <v>199.886</v>
      </c>
      <c r="BZ79">
        <v>13.0393</v>
      </c>
      <c r="CA79">
        <v>13.0527</v>
      </c>
      <c r="CB79">
        <v>183.365</v>
      </c>
      <c r="CC79">
        <v>12.8869</v>
      </c>
      <c r="CD79">
        <v>700.085</v>
      </c>
      <c r="CE79">
        <v>100.937</v>
      </c>
      <c r="CF79">
        <v>0.0995228</v>
      </c>
      <c r="CG79">
        <v>23.0112</v>
      </c>
      <c r="CH79">
        <v>22.9915</v>
      </c>
      <c r="CI79">
        <v>999.9</v>
      </c>
      <c r="CJ79">
        <v>0</v>
      </c>
      <c r="CK79">
        <v>0</v>
      </c>
      <c r="CL79">
        <v>10020</v>
      </c>
      <c r="CM79">
        <v>0</v>
      </c>
      <c r="CN79">
        <v>3.39241</v>
      </c>
      <c r="CO79">
        <v>600.023</v>
      </c>
      <c r="CP79">
        <v>0.933003</v>
      </c>
      <c r="CQ79">
        <v>0.0669971</v>
      </c>
      <c r="CR79">
        <v>0</v>
      </c>
      <c r="CS79">
        <v>3.4676</v>
      </c>
      <c r="CT79">
        <v>4.99951</v>
      </c>
      <c r="CU79">
        <v>89.4098</v>
      </c>
      <c r="CV79">
        <v>4814.29</v>
      </c>
      <c r="CW79">
        <v>37.875</v>
      </c>
      <c r="CX79">
        <v>41.562</v>
      </c>
      <c r="CY79">
        <v>40.312</v>
      </c>
      <c r="CZ79">
        <v>41.125</v>
      </c>
      <c r="DA79">
        <v>40.187</v>
      </c>
      <c r="DB79">
        <v>555.16</v>
      </c>
      <c r="DC79">
        <v>39.86</v>
      </c>
      <c r="DD79">
        <v>0</v>
      </c>
      <c r="DE79">
        <v>1621533220.5</v>
      </c>
      <c r="DF79">
        <v>0</v>
      </c>
      <c r="DG79">
        <v>3.43023076923077</v>
      </c>
      <c r="DH79">
        <v>-0.418023936586763</v>
      </c>
      <c r="DI79">
        <v>2.02108717866486</v>
      </c>
      <c r="DJ79">
        <v>89.2002076923077</v>
      </c>
      <c r="DK79">
        <v>15</v>
      </c>
      <c r="DL79">
        <v>1621532642.5</v>
      </c>
      <c r="DM79" t="s">
        <v>296</v>
      </c>
      <c r="DN79">
        <v>1621532642.5</v>
      </c>
      <c r="DO79">
        <v>1621532639</v>
      </c>
      <c r="DP79">
        <v>3</v>
      </c>
      <c r="DQ79">
        <v>-0.072</v>
      </c>
      <c r="DR79">
        <v>-0.003</v>
      </c>
      <c r="DS79">
        <v>8.557</v>
      </c>
      <c r="DT79">
        <v>0.153</v>
      </c>
      <c r="DU79">
        <v>420</v>
      </c>
      <c r="DV79">
        <v>13</v>
      </c>
      <c r="DW79">
        <v>1.61</v>
      </c>
      <c r="DX79">
        <v>0.39</v>
      </c>
      <c r="DY79">
        <v>-9.34310675</v>
      </c>
      <c r="DZ79">
        <v>-0.561911932457761</v>
      </c>
      <c r="EA79">
        <v>0.0891994460293197</v>
      </c>
      <c r="EB79">
        <v>0</v>
      </c>
      <c r="EC79">
        <v>3.43228181818182</v>
      </c>
      <c r="ED79">
        <v>-0.144482523062279</v>
      </c>
      <c r="EE79">
        <v>0.14251436175272</v>
      </c>
      <c r="EF79">
        <v>1</v>
      </c>
      <c r="EG79">
        <v>-0.00314929315</v>
      </c>
      <c r="EH79">
        <v>0.0806225167654785</v>
      </c>
      <c r="EI79">
        <v>0.00990316203561757</v>
      </c>
      <c r="EJ79">
        <v>1</v>
      </c>
      <c r="EK79">
        <v>2</v>
      </c>
      <c r="EL79">
        <v>3</v>
      </c>
      <c r="EM79" t="s">
        <v>297</v>
      </c>
      <c r="EN79">
        <v>100</v>
      </c>
      <c r="EO79">
        <v>100</v>
      </c>
      <c r="EP79">
        <v>6.871</v>
      </c>
      <c r="EQ79">
        <v>0.1524</v>
      </c>
      <c r="ER79">
        <v>5.25094258564196</v>
      </c>
      <c r="ES79">
        <v>0.0095515401478521</v>
      </c>
      <c r="ET79">
        <v>-4.08282145803731e-06</v>
      </c>
      <c r="EU79">
        <v>9.61633180237613e-10</v>
      </c>
      <c r="EV79">
        <v>-0.0159267325573649</v>
      </c>
      <c r="EW79">
        <v>0.00964955815971448</v>
      </c>
      <c r="EX79">
        <v>0.000351754833574242</v>
      </c>
      <c r="EY79">
        <v>-6.74969522547015e-06</v>
      </c>
      <c r="EZ79">
        <v>-1</v>
      </c>
      <c r="FA79">
        <v>-1</v>
      </c>
      <c r="FB79">
        <v>-1</v>
      </c>
      <c r="FC79">
        <v>-1</v>
      </c>
      <c r="FD79">
        <v>9.6</v>
      </c>
      <c r="FE79">
        <v>9.6</v>
      </c>
      <c r="FF79">
        <v>2</v>
      </c>
      <c r="FG79">
        <v>793.986</v>
      </c>
      <c r="FH79">
        <v>738.169</v>
      </c>
      <c r="FI79">
        <v>19.9996</v>
      </c>
      <c r="FJ79">
        <v>27.0069</v>
      </c>
      <c r="FK79">
        <v>30</v>
      </c>
      <c r="FL79">
        <v>27.1076</v>
      </c>
      <c r="FM79">
        <v>27.0836</v>
      </c>
      <c r="FN79">
        <v>14.904</v>
      </c>
      <c r="FO79">
        <v>25.8043</v>
      </c>
      <c r="FP79">
        <v>12.425</v>
      </c>
      <c r="FQ79">
        <v>20</v>
      </c>
      <c r="FR79">
        <v>212.31</v>
      </c>
      <c r="FS79">
        <v>13.1149</v>
      </c>
      <c r="FT79">
        <v>99.9933</v>
      </c>
      <c r="FU79">
        <v>100.354</v>
      </c>
    </row>
    <row r="80" spans="1:177">
      <c r="A80">
        <v>64</v>
      </c>
      <c r="B80">
        <v>1621533218.5</v>
      </c>
      <c r="C80">
        <v>126</v>
      </c>
      <c r="D80" t="s">
        <v>424</v>
      </c>
      <c r="E80" t="s">
        <v>425</v>
      </c>
      <c r="G80">
        <v>1621533218.5</v>
      </c>
      <c r="H80">
        <f>CD80*AF80*(BZ80-CA80)/(100*BS80*(1000-AF80*BZ80))</f>
        <v>0</v>
      </c>
      <c r="I80">
        <f>CD80*AF80*(BY80-BX80*(1000-AF80*CA80)/(1000-AF80*BZ80))/(100*BS80)</f>
        <v>0</v>
      </c>
      <c r="J80">
        <f>BX80 - IF(AF80&gt;1, I80*BS80*100.0/(AH80*CL80), 0)</f>
        <v>0</v>
      </c>
      <c r="K80">
        <f>((Q80-H80/2)*J80-I80)/(Q80+H80/2)</f>
        <v>0</v>
      </c>
      <c r="L80">
        <f>K80*(CE80+CF80)/1000.0</f>
        <v>0</v>
      </c>
      <c r="M80">
        <f>(BX80 - IF(AF80&gt;1, I80*BS80*100.0/(AH80*CL80), 0))*(CE80+CF80)/1000.0</f>
        <v>0</v>
      </c>
      <c r="N80">
        <f>2.0/((1/P80-1/O80)+SIGN(P80)*SQRT((1/P80-1/O80)*(1/P80-1/O80) + 4*BT80/((BT80+1)*(BT80+1))*(2*1/P80*1/O80-1/O80*1/O80)))</f>
        <v>0</v>
      </c>
      <c r="O80">
        <f>IF(LEFT(BU80,1)&lt;&gt;"0",IF(LEFT(BU80,1)="1",3.0,BV80),$D$5+$E$5*(CL80*CE80/($K$5*1000))+$F$5*(CL80*CE80/($K$5*1000))*MAX(MIN(BS80,$J$5),$I$5)*MAX(MIN(BS80,$J$5),$I$5)+$G$5*MAX(MIN(BS80,$J$5),$I$5)*(CL80*CE80/($K$5*1000))+$H$5*(CL80*CE80/($K$5*1000))*(CL80*CE80/($K$5*1000)))</f>
        <v>0</v>
      </c>
      <c r="P80">
        <f>H80*(1000-(1000*0.61365*exp(17.502*T80/(240.97+T80))/(CE80+CF80)+BZ80)/2)/(1000*0.61365*exp(17.502*T80/(240.97+T80))/(CE80+CF80)-BZ80)</f>
        <v>0</v>
      </c>
      <c r="Q80">
        <f>1/((BT80+1)/(N80/1.6)+1/(O80/1.37)) + BT80/((BT80+1)/(N80/1.6) + BT80/(O80/1.37))</f>
        <v>0</v>
      </c>
      <c r="R80">
        <f>(BP80*BR80)</f>
        <v>0</v>
      </c>
      <c r="S80">
        <f>(CG80+(R80+2*0.95*5.67E-8*(((CG80+$B$7)+273)^4-(CG80+273)^4)-44100*H80)/(1.84*29.3*O80+8*0.95*5.67E-8*(CG80+273)^3))</f>
        <v>0</v>
      </c>
      <c r="T80">
        <f>($C$7*CH80+$D$7*CI80+$E$7*S80)</f>
        <v>0</v>
      </c>
      <c r="U80">
        <f>0.61365*exp(17.502*T80/(240.97+T80))</f>
        <v>0</v>
      </c>
      <c r="V80">
        <f>(W80/X80*100)</f>
        <v>0</v>
      </c>
      <c r="W80">
        <f>BZ80*(CE80+CF80)/1000</f>
        <v>0</v>
      </c>
      <c r="X80">
        <f>0.61365*exp(17.502*CG80/(240.97+CG80))</f>
        <v>0</v>
      </c>
      <c r="Y80">
        <f>(U80-BZ80*(CE80+CF80)/1000)</f>
        <v>0</v>
      </c>
      <c r="Z80">
        <f>(-H80*44100)</f>
        <v>0</v>
      </c>
      <c r="AA80">
        <f>2*29.3*O80*0.92*(CG80-T80)</f>
        <v>0</v>
      </c>
      <c r="AB80">
        <f>2*0.95*5.67E-8*(((CG80+$B$7)+273)^4-(T80+273)^4)</f>
        <v>0</v>
      </c>
      <c r="AC80">
        <f>R80+AB80+Z80+AA80</f>
        <v>0</v>
      </c>
      <c r="AD80">
        <v>0</v>
      </c>
      <c r="AE80">
        <v>0</v>
      </c>
      <c r="AF80">
        <f>IF(AD80*$H$13&gt;=AH80,1.0,(AH80/(AH80-AD80*$H$13)))</f>
        <v>0</v>
      </c>
      <c r="AG80">
        <f>(AF80-1)*100</f>
        <v>0</v>
      </c>
      <c r="AH80">
        <f>MAX(0,($B$13+$C$13*CL80)/(1+$D$13*CL80)*CE80/(CG80+273)*$E$13)</f>
        <v>0</v>
      </c>
      <c r="AI80" t="s">
        <v>294</v>
      </c>
      <c r="AJ80">
        <v>0</v>
      </c>
      <c r="AK80">
        <v>0</v>
      </c>
      <c r="AL80">
        <f>AK80-AJ80</f>
        <v>0</v>
      </c>
      <c r="AM80">
        <f>AL80/AK80</f>
        <v>0</v>
      </c>
      <c r="AN80">
        <v>0</v>
      </c>
      <c r="AO80" t="s">
        <v>294</v>
      </c>
      <c r="AP80">
        <v>0</v>
      </c>
      <c r="AQ80">
        <v>0</v>
      </c>
      <c r="AR80">
        <f>1-AP80/AQ80</f>
        <v>0</v>
      </c>
      <c r="AS80">
        <v>0.5</v>
      </c>
      <c r="AT80">
        <f>BP80</f>
        <v>0</v>
      </c>
      <c r="AU80">
        <f>I80</f>
        <v>0</v>
      </c>
      <c r="AV80">
        <f>AR80*AS80*AT80</f>
        <v>0</v>
      </c>
      <c r="AW80">
        <f>BB80/AQ80</f>
        <v>0</v>
      </c>
      <c r="AX80">
        <f>(AU80-AN80)/AT80</f>
        <v>0</v>
      </c>
      <c r="AY80">
        <f>(AK80-AQ80)/AQ80</f>
        <v>0</v>
      </c>
      <c r="AZ80" t="s">
        <v>294</v>
      </c>
      <c r="BA80">
        <v>0</v>
      </c>
      <c r="BB80">
        <f>AQ80-BA80</f>
        <v>0</v>
      </c>
      <c r="BC80">
        <f>(AQ80-AP80)/(AQ80-BA80)</f>
        <v>0</v>
      </c>
      <c r="BD80">
        <f>(AK80-AQ80)/(AK80-BA80)</f>
        <v>0</v>
      </c>
      <c r="BE80">
        <f>(AQ80-AP80)/(AQ80-AJ80)</f>
        <v>0</v>
      </c>
      <c r="BF80">
        <f>(AK80-AQ80)/(AK80-AJ80)</f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f>$B$11*CM80+$C$11*CN80+$F$11*CO80*(1-CR80)</f>
        <v>0</v>
      </c>
      <c r="BP80">
        <f>BO80*BQ80</f>
        <v>0</v>
      </c>
      <c r="BQ80">
        <f>($B$11*$D$9+$C$11*$D$9+$F$11*((DB80+CT80)/MAX(DB80+CT80+DC80, 0.1)*$I$9+DC80/MAX(DB80+CT80+DC80, 0.1)*$J$9))/($B$11+$C$11+$F$11)</f>
        <v>0</v>
      </c>
      <c r="BR80">
        <f>($B$11*$K$9+$C$11*$K$9+$F$11*((DB80+CT80)/MAX(DB80+CT80+DC80, 0.1)*$P$9+DC80/MAX(DB80+CT80+DC80, 0.1)*$Q$9))/($B$11+$C$11+$F$11)</f>
        <v>0</v>
      </c>
      <c r="BS80">
        <v>6</v>
      </c>
      <c r="BT80">
        <v>0.5</v>
      </c>
      <c r="BU80" t="s">
        <v>295</v>
      </c>
      <c r="BV80">
        <v>2</v>
      </c>
      <c r="BW80">
        <v>1621533218.5</v>
      </c>
      <c r="BX80">
        <v>193.638</v>
      </c>
      <c r="BY80">
        <v>203.239</v>
      </c>
      <c r="BZ80">
        <v>13.0488</v>
      </c>
      <c r="CA80">
        <v>13.0614</v>
      </c>
      <c r="CB80">
        <v>186.739</v>
      </c>
      <c r="CC80">
        <v>12.8962</v>
      </c>
      <c r="CD80">
        <v>699.689</v>
      </c>
      <c r="CE80">
        <v>100.934</v>
      </c>
      <c r="CF80">
        <v>0.098815</v>
      </c>
      <c r="CG80">
        <v>23.0128</v>
      </c>
      <c r="CH80">
        <v>22.9787</v>
      </c>
      <c r="CI80">
        <v>999.9</v>
      </c>
      <c r="CJ80">
        <v>0</v>
      </c>
      <c r="CK80">
        <v>0</v>
      </c>
      <c r="CL80">
        <v>10095</v>
      </c>
      <c r="CM80">
        <v>0</v>
      </c>
      <c r="CN80">
        <v>3.39241</v>
      </c>
      <c r="CO80">
        <v>600.027</v>
      </c>
      <c r="CP80">
        <v>0.933003</v>
      </c>
      <c r="CQ80">
        <v>0.0669971</v>
      </c>
      <c r="CR80">
        <v>0</v>
      </c>
      <c r="CS80">
        <v>3.2985</v>
      </c>
      <c r="CT80">
        <v>4.99951</v>
      </c>
      <c r="CU80">
        <v>89.2729</v>
      </c>
      <c r="CV80">
        <v>4814.32</v>
      </c>
      <c r="CW80">
        <v>37.875</v>
      </c>
      <c r="CX80">
        <v>41.562</v>
      </c>
      <c r="CY80">
        <v>40.312</v>
      </c>
      <c r="CZ80">
        <v>41.125</v>
      </c>
      <c r="DA80">
        <v>40.187</v>
      </c>
      <c r="DB80">
        <v>555.16</v>
      </c>
      <c r="DC80">
        <v>39.87</v>
      </c>
      <c r="DD80">
        <v>0</v>
      </c>
      <c r="DE80">
        <v>1621533222.3</v>
      </c>
      <c r="DF80">
        <v>0</v>
      </c>
      <c r="DG80">
        <v>3.41808</v>
      </c>
      <c r="DH80">
        <v>-0.96606923758087</v>
      </c>
      <c r="DI80">
        <v>2.03273077517916</v>
      </c>
      <c r="DJ80">
        <v>89.233116</v>
      </c>
      <c r="DK80">
        <v>15</v>
      </c>
      <c r="DL80">
        <v>1621532642.5</v>
      </c>
      <c r="DM80" t="s">
        <v>296</v>
      </c>
      <c r="DN80">
        <v>1621532642.5</v>
      </c>
      <c r="DO80">
        <v>1621532639</v>
      </c>
      <c r="DP80">
        <v>3</v>
      </c>
      <c r="DQ80">
        <v>-0.072</v>
      </c>
      <c r="DR80">
        <v>-0.003</v>
      </c>
      <c r="DS80">
        <v>8.557</v>
      </c>
      <c r="DT80">
        <v>0.153</v>
      </c>
      <c r="DU80">
        <v>420</v>
      </c>
      <c r="DV80">
        <v>13</v>
      </c>
      <c r="DW80">
        <v>1.61</v>
      </c>
      <c r="DX80">
        <v>0.39</v>
      </c>
      <c r="DY80">
        <v>-9.36754475</v>
      </c>
      <c r="DZ80">
        <v>-0.667505628517788</v>
      </c>
      <c r="EA80">
        <v>0.0988614976112415</v>
      </c>
      <c r="EB80">
        <v>0</v>
      </c>
      <c r="EC80">
        <v>3.42485151515152</v>
      </c>
      <c r="ED80">
        <v>-0.340449697222807</v>
      </c>
      <c r="EE80">
        <v>0.144197987043513</v>
      </c>
      <c r="EF80">
        <v>1</v>
      </c>
      <c r="EG80">
        <v>-0.0018839799</v>
      </c>
      <c r="EH80">
        <v>0.0158606747166979</v>
      </c>
      <c r="EI80">
        <v>0.00666601657795363</v>
      </c>
      <c r="EJ80">
        <v>1</v>
      </c>
      <c r="EK80">
        <v>2</v>
      </c>
      <c r="EL80">
        <v>3</v>
      </c>
      <c r="EM80" t="s">
        <v>297</v>
      </c>
      <c r="EN80">
        <v>100</v>
      </c>
      <c r="EO80">
        <v>100</v>
      </c>
      <c r="EP80">
        <v>6.899</v>
      </c>
      <c r="EQ80">
        <v>0.1526</v>
      </c>
      <c r="ER80">
        <v>5.25094258564196</v>
      </c>
      <c r="ES80">
        <v>0.0095515401478521</v>
      </c>
      <c r="ET80">
        <v>-4.08282145803731e-06</v>
      </c>
      <c r="EU80">
        <v>9.61633180237613e-10</v>
      </c>
      <c r="EV80">
        <v>-0.0159267325573649</v>
      </c>
      <c r="EW80">
        <v>0.00964955815971448</v>
      </c>
      <c r="EX80">
        <v>0.000351754833574242</v>
      </c>
      <c r="EY80">
        <v>-6.74969522547015e-06</v>
      </c>
      <c r="EZ80">
        <v>-1</v>
      </c>
      <c r="FA80">
        <v>-1</v>
      </c>
      <c r="FB80">
        <v>-1</v>
      </c>
      <c r="FC80">
        <v>-1</v>
      </c>
      <c r="FD80">
        <v>9.6</v>
      </c>
      <c r="FE80">
        <v>9.7</v>
      </c>
      <c r="FF80">
        <v>2</v>
      </c>
      <c r="FG80">
        <v>794.132</v>
      </c>
      <c r="FH80">
        <v>739.116</v>
      </c>
      <c r="FI80">
        <v>19.9997</v>
      </c>
      <c r="FJ80">
        <v>27.0069</v>
      </c>
      <c r="FK80">
        <v>29.9999</v>
      </c>
      <c r="FL80">
        <v>27.1054</v>
      </c>
      <c r="FM80">
        <v>27.0831</v>
      </c>
      <c r="FN80">
        <v>15.1033</v>
      </c>
      <c r="FO80">
        <v>25.8043</v>
      </c>
      <c r="FP80">
        <v>12.0546</v>
      </c>
      <c r="FQ80">
        <v>20</v>
      </c>
      <c r="FR80">
        <v>215.71</v>
      </c>
      <c r="FS80">
        <v>13.1149</v>
      </c>
      <c r="FT80">
        <v>99.9929</v>
      </c>
      <c r="FU80">
        <v>100.354</v>
      </c>
    </row>
    <row r="81" spans="1:177">
      <c r="A81">
        <v>65</v>
      </c>
      <c r="B81">
        <v>1621533220.5</v>
      </c>
      <c r="C81">
        <v>128</v>
      </c>
      <c r="D81" t="s">
        <v>426</v>
      </c>
      <c r="E81" t="s">
        <v>427</v>
      </c>
      <c r="G81">
        <v>1621533220.5</v>
      </c>
      <c r="H81">
        <f>CD81*AF81*(BZ81-CA81)/(100*BS81*(1000-AF81*BZ81))</f>
        <v>0</v>
      </c>
      <c r="I81">
        <f>CD81*AF81*(BY81-BX81*(1000-AF81*CA81)/(1000-AF81*BZ81))/(100*BS81)</f>
        <v>0</v>
      </c>
      <c r="J81">
        <f>BX81 - IF(AF81&gt;1, I81*BS81*100.0/(AH81*CL81), 0)</f>
        <v>0</v>
      </c>
      <c r="K81">
        <f>((Q81-H81/2)*J81-I81)/(Q81+H81/2)</f>
        <v>0</v>
      </c>
      <c r="L81">
        <f>K81*(CE81+CF81)/1000.0</f>
        <v>0</v>
      </c>
      <c r="M81">
        <f>(BX81 - IF(AF81&gt;1, I81*BS81*100.0/(AH81*CL81), 0))*(CE81+CF81)/1000.0</f>
        <v>0</v>
      </c>
      <c r="N81">
        <f>2.0/((1/P81-1/O81)+SIGN(P81)*SQRT((1/P81-1/O81)*(1/P81-1/O81) + 4*BT81/((BT81+1)*(BT81+1))*(2*1/P81*1/O81-1/O81*1/O81)))</f>
        <v>0</v>
      </c>
      <c r="O81">
        <f>IF(LEFT(BU81,1)&lt;&gt;"0",IF(LEFT(BU81,1)="1",3.0,BV81),$D$5+$E$5*(CL81*CE81/($K$5*1000))+$F$5*(CL81*CE81/($K$5*1000))*MAX(MIN(BS81,$J$5),$I$5)*MAX(MIN(BS81,$J$5),$I$5)+$G$5*MAX(MIN(BS81,$J$5),$I$5)*(CL81*CE81/($K$5*1000))+$H$5*(CL81*CE81/($K$5*1000))*(CL81*CE81/($K$5*1000)))</f>
        <v>0</v>
      </c>
      <c r="P81">
        <f>H81*(1000-(1000*0.61365*exp(17.502*T81/(240.97+T81))/(CE81+CF81)+BZ81)/2)/(1000*0.61365*exp(17.502*T81/(240.97+T81))/(CE81+CF81)-BZ81)</f>
        <v>0</v>
      </c>
      <c r="Q81">
        <f>1/((BT81+1)/(N81/1.6)+1/(O81/1.37)) + BT81/((BT81+1)/(N81/1.6) + BT81/(O81/1.37))</f>
        <v>0</v>
      </c>
      <c r="R81">
        <f>(BP81*BR81)</f>
        <v>0</v>
      </c>
      <c r="S81">
        <f>(CG81+(R81+2*0.95*5.67E-8*(((CG81+$B$7)+273)^4-(CG81+273)^4)-44100*H81)/(1.84*29.3*O81+8*0.95*5.67E-8*(CG81+273)^3))</f>
        <v>0</v>
      </c>
      <c r="T81">
        <f>($C$7*CH81+$D$7*CI81+$E$7*S81)</f>
        <v>0</v>
      </c>
      <c r="U81">
        <f>0.61365*exp(17.502*T81/(240.97+T81))</f>
        <v>0</v>
      </c>
      <c r="V81">
        <f>(W81/X81*100)</f>
        <v>0</v>
      </c>
      <c r="W81">
        <f>BZ81*(CE81+CF81)/1000</f>
        <v>0</v>
      </c>
      <c r="X81">
        <f>0.61365*exp(17.502*CG81/(240.97+CG81))</f>
        <v>0</v>
      </c>
      <c r="Y81">
        <f>(U81-BZ81*(CE81+CF81)/1000)</f>
        <v>0</v>
      </c>
      <c r="Z81">
        <f>(-H81*44100)</f>
        <v>0</v>
      </c>
      <c r="AA81">
        <f>2*29.3*O81*0.92*(CG81-T81)</f>
        <v>0</v>
      </c>
      <c r="AB81">
        <f>2*0.95*5.67E-8*(((CG81+$B$7)+273)^4-(T81+273)^4)</f>
        <v>0</v>
      </c>
      <c r="AC81">
        <f>R81+AB81+Z81+AA81</f>
        <v>0</v>
      </c>
      <c r="AD81">
        <v>0</v>
      </c>
      <c r="AE81">
        <v>0</v>
      </c>
      <c r="AF81">
        <f>IF(AD81*$H$13&gt;=AH81,1.0,(AH81/(AH81-AD81*$H$13)))</f>
        <v>0</v>
      </c>
      <c r="AG81">
        <f>(AF81-1)*100</f>
        <v>0</v>
      </c>
      <c r="AH81">
        <f>MAX(0,($B$13+$C$13*CL81)/(1+$D$13*CL81)*CE81/(CG81+273)*$E$13)</f>
        <v>0</v>
      </c>
      <c r="AI81" t="s">
        <v>294</v>
      </c>
      <c r="AJ81">
        <v>0</v>
      </c>
      <c r="AK81">
        <v>0</v>
      </c>
      <c r="AL81">
        <f>AK81-AJ81</f>
        <v>0</v>
      </c>
      <c r="AM81">
        <f>AL81/AK81</f>
        <v>0</v>
      </c>
      <c r="AN81">
        <v>0</v>
      </c>
      <c r="AO81" t="s">
        <v>294</v>
      </c>
      <c r="AP81">
        <v>0</v>
      </c>
      <c r="AQ81">
        <v>0</v>
      </c>
      <c r="AR81">
        <f>1-AP81/AQ81</f>
        <v>0</v>
      </c>
      <c r="AS81">
        <v>0.5</v>
      </c>
      <c r="AT81">
        <f>BP81</f>
        <v>0</v>
      </c>
      <c r="AU81">
        <f>I81</f>
        <v>0</v>
      </c>
      <c r="AV81">
        <f>AR81*AS81*AT81</f>
        <v>0</v>
      </c>
      <c r="AW81">
        <f>BB81/AQ81</f>
        <v>0</v>
      </c>
      <c r="AX81">
        <f>(AU81-AN81)/AT81</f>
        <v>0</v>
      </c>
      <c r="AY81">
        <f>(AK81-AQ81)/AQ81</f>
        <v>0</v>
      </c>
      <c r="AZ81" t="s">
        <v>294</v>
      </c>
      <c r="BA81">
        <v>0</v>
      </c>
      <c r="BB81">
        <f>AQ81-BA81</f>
        <v>0</v>
      </c>
      <c r="BC81">
        <f>(AQ81-AP81)/(AQ81-BA81)</f>
        <v>0</v>
      </c>
      <c r="BD81">
        <f>(AK81-AQ81)/(AK81-BA81)</f>
        <v>0</v>
      </c>
      <c r="BE81">
        <f>(AQ81-AP81)/(AQ81-AJ81)</f>
        <v>0</v>
      </c>
      <c r="BF81">
        <f>(AK81-AQ81)/(AK81-AJ81)</f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f>$B$11*CM81+$C$11*CN81+$F$11*CO81*(1-CR81)</f>
        <v>0</v>
      </c>
      <c r="BP81">
        <f>BO81*BQ81</f>
        <v>0</v>
      </c>
      <c r="BQ81">
        <f>($B$11*$D$9+$C$11*$D$9+$F$11*((DB81+CT81)/MAX(DB81+CT81+DC81, 0.1)*$I$9+DC81/MAX(DB81+CT81+DC81, 0.1)*$J$9))/($B$11+$C$11+$F$11)</f>
        <v>0</v>
      </c>
      <c r="BR81">
        <f>($B$11*$K$9+$C$11*$K$9+$F$11*((DB81+CT81)/MAX(DB81+CT81+DC81, 0.1)*$P$9+DC81/MAX(DB81+CT81+DC81, 0.1)*$Q$9))/($B$11+$C$11+$F$11)</f>
        <v>0</v>
      </c>
      <c r="BS81">
        <v>6</v>
      </c>
      <c r="BT81">
        <v>0.5</v>
      </c>
      <c r="BU81" t="s">
        <v>295</v>
      </c>
      <c r="BV81">
        <v>2</v>
      </c>
      <c r="BW81">
        <v>1621533220.5</v>
      </c>
      <c r="BX81">
        <v>197.08</v>
      </c>
      <c r="BY81">
        <v>206.633</v>
      </c>
      <c r="BZ81">
        <v>13.045</v>
      </c>
      <c r="CA81">
        <v>13.0439</v>
      </c>
      <c r="CB81">
        <v>190.154</v>
      </c>
      <c r="CC81">
        <v>12.8925</v>
      </c>
      <c r="CD81">
        <v>700.021</v>
      </c>
      <c r="CE81">
        <v>100.94</v>
      </c>
      <c r="CF81">
        <v>0.0996112</v>
      </c>
      <c r="CG81">
        <v>23.012</v>
      </c>
      <c r="CH81">
        <v>22.9762</v>
      </c>
      <c r="CI81">
        <v>999.9</v>
      </c>
      <c r="CJ81">
        <v>0</v>
      </c>
      <c r="CK81">
        <v>0</v>
      </c>
      <c r="CL81">
        <v>9950</v>
      </c>
      <c r="CM81">
        <v>0</v>
      </c>
      <c r="CN81">
        <v>3.39241</v>
      </c>
      <c r="CO81">
        <v>600.027</v>
      </c>
      <c r="CP81">
        <v>0.933003</v>
      </c>
      <c r="CQ81">
        <v>0.0669971</v>
      </c>
      <c r="CR81">
        <v>0</v>
      </c>
      <c r="CS81">
        <v>3.2044</v>
      </c>
      <c r="CT81">
        <v>4.99951</v>
      </c>
      <c r="CU81">
        <v>89.2702</v>
      </c>
      <c r="CV81">
        <v>4814.33</v>
      </c>
      <c r="CW81">
        <v>37.875</v>
      </c>
      <c r="CX81">
        <v>41.562</v>
      </c>
      <c r="CY81">
        <v>40.25</v>
      </c>
      <c r="CZ81">
        <v>41.125</v>
      </c>
      <c r="DA81">
        <v>40.187</v>
      </c>
      <c r="DB81">
        <v>555.16</v>
      </c>
      <c r="DC81">
        <v>39.87</v>
      </c>
      <c r="DD81">
        <v>0</v>
      </c>
      <c r="DE81">
        <v>1621533224.1</v>
      </c>
      <c r="DF81">
        <v>0</v>
      </c>
      <c r="DG81">
        <v>3.40105384615385</v>
      </c>
      <c r="DH81">
        <v>-1.06743248023712</v>
      </c>
      <c r="DI81">
        <v>1.45634188279532</v>
      </c>
      <c r="DJ81">
        <v>89.2518384615385</v>
      </c>
      <c r="DK81">
        <v>15</v>
      </c>
      <c r="DL81">
        <v>1621532642.5</v>
      </c>
      <c r="DM81" t="s">
        <v>296</v>
      </c>
      <c r="DN81">
        <v>1621532642.5</v>
      </c>
      <c r="DO81">
        <v>1621532639</v>
      </c>
      <c r="DP81">
        <v>3</v>
      </c>
      <c r="DQ81">
        <v>-0.072</v>
      </c>
      <c r="DR81">
        <v>-0.003</v>
      </c>
      <c r="DS81">
        <v>8.557</v>
      </c>
      <c r="DT81">
        <v>0.153</v>
      </c>
      <c r="DU81">
        <v>420</v>
      </c>
      <c r="DV81">
        <v>13</v>
      </c>
      <c r="DW81">
        <v>1.61</v>
      </c>
      <c r="DX81">
        <v>0.39</v>
      </c>
      <c r="DY81">
        <v>-9.390097</v>
      </c>
      <c r="DZ81">
        <v>-0.582587617260782</v>
      </c>
      <c r="EA81">
        <v>0.103153848430391</v>
      </c>
      <c r="EB81">
        <v>0</v>
      </c>
      <c r="EC81">
        <v>3.40767058823529</v>
      </c>
      <c r="ED81">
        <v>-0.361795718041821</v>
      </c>
      <c r="EE81">
        <v>0.143212192484176</v>
      </c>
      <c r="EF81">
        <v>1</v>
      </c>
      <c r="EG81">
        <v>-0.0025243709</v>
      </c>
      <c r="EH81">
        <v>-0.0209591084577861</v>
      </c>
      <c r="EI81">
        <v>0.00757746979991275</v>
      </c>
      <c r="EJ81">
        <v>1</v>
      </c>
      <c r="EK81">
        <v>2</v>
      </c>
      <c r="EL81">
        <v>3</v>
      </c>
      <c r="EM81" t="s">
        <v>297</v>
      </c>
      <c r="EN81">
        <v>100</v>
      </c>
      <c r="EO81">
        <v>100</v>
      </c>
      <c r="EP81">
        <v>6.926</v>
      </c>
      <c r="EQ81">
        <v>0.1525</v>
      </c>
      <c r="ER81">
        <v>5.25094258564196</v>
      </c>
      <c r="ES81">
        <v>0.0095515401478521</v>
      </c>
      <c r="ET81">
        <v>-4.08282145803731e-06</v>
      </c>
      <c r="EU81">
        <v>9.61633180237613e-10</v>
      </c>
      <c r="EV81">
        <v>-0.0159267325573649</v>
      </c>
      <c r="EW81">
        <v>0.00964955815971448</v>
      </c>
      <c r="EX81">
        <v>0.000351754833574242</v>
      </c>
      <c r="EY81">
        <v>-6.74969522547015e-06</v>
      </c>
      <c r="EZ81">
        <v>-1</v>
      </c>
      <c r="FA81">
        <v>-1</v>
      </c>
      <c r="FB81">
        <v>-1</v>
      </c>
      <c r="FC81">
        <v>-1</v>
      </c>
      <c r="FD81">
        <v>9.6</v>
      </c>
      <c r="FE81">
        <v>9.7</v>
      </c>
      <c r="FF81">
        <v>2</v>
      </c>
      <c r="FG81">
        <v>794.489</v>
      </c>
      <c r="FH81">
        <v>738.328</v>
      </c>
      <c r="FI81">
        <v>19.9998</v>
      </c>
      <c r="FJ81">
        <v>27.0069</v>
      </c>
      <c r="FK81">
        <v>29.9999</v>
      </c>
      <c r="FL81">
        <v>27.1054</v>
      </c>
      <c r="FM81">
        <v>27.0813</v>
      </c>
      <c r="FN81">
        <v>15.3045</v>
      </c>
      <c r="FO81">
        <v>25.8043</v>
      </c>
      <c r="FP81">
        <v>12.0546</v>
      </c>
      <c r="FQ81">
        <v>20</v>
      </c>
      <c r="FR81">
        <v>219.12</v>
      </c>
      <c r="FS81">
        <v>13.1149</v>
      </c>
      <c r="FT81">
        <v>99.9942</v>
      </c>
      <c r="FU81">
        <v>100.354</v>
      </c>
    </row>
    <row r="82" spans="1:177">
      <c r="A82">
        <v>66</v>
      </c>
      <c r="B82">
        <v>1621533222.5</v>
      </c>
      <c r="C82">
        <v>130</v>
      </c>
      <c r="D82" t="s">
        <v>428</v>
      </c>
      <c r="E82" t="s">
        <v>429</v>
      </c>
      <c r="G82">
        <v>1621533222.5</v>
      </c>
      <c r="H82">
        <f>CD82*AF82*(BZ82-CA82)/(100*BS82*(1000-AF82*BZ82))</f>
        <v>0</v>
      </c>
      <c r="I82">
        <f>CD82*AF82*(BY82-BX82*(1000-AF82*CA82)/(1000-AF82*BZ82))/(100*BS82)</f>
        <v>0</v>
      </c>
      <c r="J82">
        <f>BX82 - IF(AF82&gt;1, I82*BS82*100.0/(AH82*CL82), 0)</f>
        <v>0</v>
      </c>
      <c r="K82">
        <f>((Q82-H82/2)*J82-I82)/(Q82+H82/2)</f>
        <v>0</v>
      </c>
      <c r="L82">
        <f>K82*(CE82+CF82)/1000.0</f>
        <v>0</v>
      </c>
      <c r="M82">
        <f>(BX82 - IF(AF82&gt;1, I82*BS82*100.0/(AH82*CL82), 0))*(CE82+CF82)/1000.0</f>
        <v>0</v>
      </c>
      <c r="N82">
        <f>2.0/((1/P82-1/O82)+SIGN(P82)*SQRT((1/P82-1/O82)*(1/P82-1/O82) + 4*BT82/((BT82+1)*(BT82+1))*(2*1/P82*1/O82-1/O82*1/O82)))</f>
        <v>0</v>
      </c>
      <c r="O82">
        <f>IF(LEFT(BU82,1)&lt;&gt;"0",IF(LEFT(BU82,1)="1",3.0,BV82),$D$5+$E$5*(CL82*CE82/($K$5*1000))+$F$5*(CL82*CE82/($K$5*1000))*MAX(MIN(BS82,$J$5),$I$5)*MAX(MIN(BS82,$J$5),$I$5)+$G$5*MAX(MIN(BS82,$J$5),$I$5)*(CL82*CE82/($K$5*1000))+$H$5*(CL82*CE82/($K$5*1000))*(CL82*CE82/($K$5*1000)))</f>
        <v>0</v>
      </c>
      <c r="P82">
        <f>H82*(1000-(1000*0.61365*exp(17.502*T82/(240.97+T82))/(CE82+CF82)+BZ82)/2)/(1000*0.61365*exp(17.502*T82/(240.97+T82))/(CE82+CF82)-BZ82)</f>
        <v>0</v>
      </c>
      <c r="Q82">
        <f>1/((BT82+1)/(N82/1.6)+1/(O82/1.37)) + BT82/((BT82+1)/(N82/1.6) + BT82/(O82/1.37))</f>
        <v>0</v>
      </c>
      <c r="R82">
        <f>(BP82*BR82)</f>
        <v>0</v>
      </c>
      <c r="S82">
        <f>(CG82+(R82+2*0.95*5.67E-8*(((CG82+$B$7)+273)^4-(CG82+273)^4)-44100*H82)/(1.84*29.3*O82+8*0.95*5.67E-8*(CG82+273)^3))</f>
        <v>0</v>
      </c>
      <c r="T82">
        <f>($C$7*CH82+$D$7*CI82+$E$7*S82)</f>
        <v>0</v>
      </c>
      <c r="U82">
        <f>0.61365*exp(17.502*T82/(240.97+T82))</f>
        <v>0</v>
      </c>
      <c r="V82">
        <f>(W82/X82*100)</f>
        <v>0</v>
      </c>
      <c r="W82">
        <f>BZ82*(CE82+CF82)/1000</f>
        <v>0</v>
      </c>
      <c r="X82">
        <f>0.61365*exp(17.502*CG82/(240.97+CG82))</f>
        <v>0</v>
      </c>
      <c r="Y82">
        <f>(U82-BZ82*(CE82+CF82)/1000)</f>
        <v>0</v>
      </c>
      <c r="Z82">
        <f>(-H82*44100)</f>
        <v>0</v>
      </c>
      <c r="AA82">
        <f>2*29.3*O82*0.92*(CG82-T82)</f>
        <v>0</v>
      </c>
      <c r="AB82">
        <f>2*0.95*5.67E-8*(((CG82+$B$7)+273)^4-(T82+273)^4)</f>
        <v>0</v>
      </c>
      <c r="AC82">
        <f>R82+AB82+Z82+AA82</f>
        <v>0</v>
      </c>
      <c r="AD82">
        <v>0</v>
      </c>
      <c r="AE82">
        <v>0</v>
      </c>
      <c r="AF82">
        <f>IF(AD82*$H$13&gt;=AH82,1.0,(AH82/(AH82-AD82*$H$13)))</f>
        <v>0</v>
      </c>
      <c r="AG82">
        <f>(AF82-1)*100</f>
        <v>0</v>
      </c>
      <c r="AH82">
        <f>MAX(0,($B$13+$C$13*CL82)/(1+$D$13*CL82)*CE82/(CG82+273)*$E$13)</f>
        <v>0</v>
      </c>
      <c r="AI82" t="s">
        <v>294</v>
      </c>
      <c r="AJ82">
        <v>0</v>
      </c>
      <c r="AK82">
        <v>0</v>
      </c>
      <c r="AL82">
        <f>AK82-AJ82</f>
        <v>0</v>
      </c>
      <c r="AM82">
        <f>AL82/AK82</f>
        <v>0</v>
      </c>
      <c r="AN82">
        <v>0</v>
      </c>
      <c r="AO82" t="s">
        <v>294</v>
      </c>
      <c r="AP82">
        <v>0</v>
      </c>
      <c r="AQ82">
        <v>0</v>
      </c>
      <c r="AR82">
        <f>1-AP82/AQ82</f>
        <v>0</v>
      </c>
      <c r="AS82">
        <v>0.5</v>
      </c>
      <c r="AT82">
        <f>BP82</f>
        <v>0</v>
      </c>
      <c r="AU82">
        <f>I82</f>
        <v>0</v>
      </c>
      <c r="AV82">
        <f>AR82*AS82*AT82</f>
        <v>0</v>
      </c>
      <c r="AW82">
        <f>BB82/AQ82</f>
        <v>0</v>
      </c>
      <c r="AX82">
        <f>(AU82-AN82)/AT82</f>
        <v>0</v>
      </c>
      <c r="AY82">
        <f>(AK82-AQ82)/AQ82</f>
        <v>0</v>
      </c>
      <c r="AZ82" t="s">
        <v>294</v>
      </c>
      <c r="BA82">
        <v>0</v>
      </c>
      <c r="BB82">
        <f>AQ82-BA82</f>
        <v>0</v>
      </c>
      <c r="BC82">
        <f>(AQ82-AP82)/(AQ82-BA82)</f>
        <v>0</v>
      </c>
      <c r="BD82">
        <f>(AK82-AQ82)/(AK82-BA82)</f>
        <v>0</v>
      </c>
      <c r="BE82">
        <f>(AQ82-AP82)/(AQ82-AJ82)</f>
        <v>0</v>
      </c>
      <c r="BF82">
        <f>(AK82-AQ82)/(AK82-AJ82)</f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f>$B$11*CM82+$C$11*CN82+$F$11*CO82*(1-CR82)</f>
        <v>0</v>
      </c>
      <c r="BP82">
        <f>BO82*BQ82</f>
        <v>0</v>
      </c>
      <c r="BQ82">
        <f>($B$11*$D$9+$C$11*$D$9+$F$11*((DB82+CT82)/MAX(DB82+CT82+DC82, 0.1)*$I$9+DC82/MAX(DB82+CT82+DC82, 0.1)*$J$9))/($B$11+$C$11+$F$11)</f>
        <v>0</v>
      </c>
      <c r="BR82">
        <f>($B$11*$K$9+$C$11*$K$9+$F$11*((DB82+CT82)/MAX(DB82+CT82+DC82, 0.1)*$P$9+DC82/MAX(DB82+CT82+DC82, 0.1)*$Q$9))/($B$11+$C$11+$F$11)</f>
        <v>0</v>
      </c>
      <c r="BS82">
        <v>6</v>
      </c>
      <c r="BT82">
        <v>0.5</v>
      </c>
      <c r="BU82" t="s">
        <v>295</v>
      </c>
      <c r="BV82">
        <v>2</v>
      </c>
      <c r="BW82">
        <v>1621533222.5</v>
      </c>
      <c r="BX82">
        <v>200.439</v>
      </c>
      <c r="BY82">
        <v>210.094</v>
      </c>
      <c r="BZ82">
        <v>13.0446</v>
      </c>
      <c r="CA82">
        <v>13.0326</v>
      </c>
      <c r="CB82">
        <v>193.485</v>
      </c>
      <c r="CC82">
        <v>12.8921</v>
      </c>
      <c r="CD82">
        <v>699.571</v>
      </c>
      <c r="CE82">
        <v>100.933</v>
      </c>
      <c r="CF82">
        <v>0.0995742</v>
      </c>
      <c r="CG82">
        <v>23.0089</v>
      </c>
      <c r="CH82">
        <v>22.9885</v>
      </c>
      <c r="CI82">
        <v>999.9</v>
      </c>
      <c r="CJ82">
        <v>0</v>
      </c>
      <c r="CK82">
        <v>0</v>
      </c>
      <c r="CL82">
        <v>9970</v>
      </c>
      <c r="CM82">
        <v>0</v>
      </c>
      <c r="CN82">
        <v>3.39241</v>
      </c>
      <c r="CO82">
        <v>600.025</v>
      </c>
      <c r="CP82">
        <v>0.933003</v>
      </c>
      <c r="CQ82">
        <v>0.0669971</v>
      </c>
      <c r="CR82">
        <v>0</v>
      </c>
      <c r="CS82">
        <v>3.3807</v>
      </c>
      <c r="CT82">
        <v>4.99951</v>
      </c>
      <c r="CU82">
        <v>89.4093</v>
      </c>
      <c r="CV82">
        <v>4814.3</v>
      </c>
      <c r="CW82">
        <v>37.875</v>
      </c>
      <c r="CX82">
        <v>41.562</v>
      </c>
      <c r="CY82">
        <v>40.312</v>
      </c>
      <c r="CZ82">
        <v>41.125</v>
      </c>
      <c r="DA82">
        <v>40.187</v>
      </c>
      <c r="DB82">
        <v>555.16</v>
      </c>
      <c r="DC82">
        <v>39.86</v>
      </c>
      <c r="DD82">
        <v>0</v>
      </c>
      <c r="DE82">
        <v>1621533226.5</v>
      </c>
      <c r="DF82">
        <v>0</v>
      </c>
      <c r="DG82">
        <v>3.37369615384615</v>
      </c>
      <c r="DH82">
        <v>-0.568194870600474</v>
      </c>
      <c r="DI82">
        <v>0.630882049843867</v>
      </c>
      <c r="DJ82">
        <v>89.3098346153846</v>
      </c>
      <c r="DK82">
        <v>15</v>
      </c>
      <c r="DL82">
        <v>1621532642.5</v>
      </c>
      <c r="DM82" t="s">
        <v>296</v>
      </c>
      <c r="DN82">
        <v>1621532642.5</v>
      </c>
      <c r="DO82">
        <v>1621532639</v>
      </c>
      <c r="DP82">
        <v>3</v>
      </c>
      <c r="DQ82">
        <v>-0.072</v>
      </c>
      <c r="DR82">
        <v>-0.003</v>
      </c>
      <c r="DS82">
        <v>8.557</v>
      </c>
      <c r="DT82">
        <v>0.153</v>
      </c>
      <c r="DU82">
        <v>420</v>
      </c>
      <c r="DV82">
        <v>13</v>
      </c>
      <c r="DW82">
        <v>1.61</v>
      </c>
      <c r="DX82">
        <v>0.39</v>
      </c>
      <c r="DY82">
        <v>-9.40697225</v>
      </c>
      <c r="DZ82">
        <v>-0.339181575984973</v>
      </c>
      <c r="EA82">
        <v>0.0997279088692704</v>
      </c>
      <c r="EB82">
        <v>1</v>
      </c>
      <c r="EC82">
        <v>3.40316470588235</v>
      </c>
      <c r="ED82">
        <v>-0.536827930549971</v>
      </c>
      <c r="EE82">
        <v>0.13477229572691</v>
      </c>
      <c r="EF82">
        <v>1</v>
      </c>
      <c r="EG82">
        <v>-0.00159882965</v>
      </c>
      <c r="EH82">
        <v>-0.0152926163977486</v>
      </c>
      <c r="EI82">
        <v>0.00825359879474251</v>
      </c>
      <c r="EJ82">
        <v>1</v>
      </c>
      <c r="EK82">
        <v>3</v>
      </c>
      <c r="EL82">
        <v>3</v>
      </c>
      <c r="EM82" t="s">
        <v>302</v>
      </c>
      <c r="EN82">
        <v>100</v>
      </c>
      <c r="EO82">
        <v>100</v>
      </c>
      <c r="EP82">
        <v>6.954</v>
      </c>
      <c r="EQ82">
        <v>0.1525</v>
      </c>
      <c r="ER82">
        <v>5.25094258564196</v>
      </c>
      <c r="ES82">
        <v>0.0095515401478521</v>
      </c>
      <c r="ET82">
        <v>-4.08282145803731e-06</v>
      </c>
      <c r="EU82">
        <v>9.61633180237613e-10</v>
      </c>
      <c r="EV82">
        <v>-0.0159267325573649</v>
      </c>
      <c r="EW82">
        <v>0.00964955815971448</v>
      </c>
      <c r="EX82">
        <v>0.000351754833574242</v>
      </c>
      <c r="EY82">
        <v>-6.74969522547015e-06</v>
      </c>
      <c r="EZ82">
        <v>-1</v>
      </c>
      <c r="FA82">
        <v>-1</v>
      </c>
      <c r="FB82">
        <v>-1</v>
      </c>
      <c r="FC82">
        <v>-1</v>
      </c>
      <c r="FD82">
        <v>9.7</v>
      </c>
      <c r="FE82">
        <v>9.7</v>
      </c>
      <c r="FF82">
        <v>2</v>
      </c>
      <c r="FG82">
        <v>793.954</v>
      </c>
      <c r="FH82">
        <v>738.517</v>
      </c>
      <c r="FI82">
        <v>19.9998</v>
      </c>
      <c r="FJ82">
        <v>27.0069</v>
      </c>
      <c r="FK82">
        <v>29.9999</v>
      </c>
      <c r="FL82">
        <v>27.1054</v>
      </c>
      <c r="FM82">
        <v>27.0813</v>
      </c>
      <c r="FN82">
        <v>15.4902</v>
      </c>
      <c r="FO82">
        <v>25.8043</v>
      </c>
      <c r="FP82">
        <v>12.0546</v>
      </c>
      <c r="FQ82">
        <v>20</v>
      </c>
      <c r="FR82">
        <v>222.49</v>
      </c>
      <c r="FS82">
        <v>13.1149</v>
      </c>
      <c r="FT82">
        <v>99.9931</v>
      </c>
      <c r="FU82">
        <v>100.355</v>
      </c>
    </row>
    <row r="83" spans="1:177">
      <c r="A83">
        <v>67</v>
      </c>
      <c r="B83">
        <v>1621533224.5</v>
      </c>
      <c r="C83">
        <v>132</v>
      </c>
      <c r="D83" t="s">
        <v>430</v>
      </c>
      <c r="E83" t="s">
        <v>431</v>
      </c>
      <c r="G83">
        <v>1621533224.5</v>
      </c>
      <c r="H83">
        <f>CD83*AF83*(BZ83-CA83)/(100*BS83*(1000-AF83*BZ83))</f>
        <v>0</v>
      </c>
      <c r="I83">
        <f>CD83*AF83*(BY83-BX83*(1000-AF83*CA83)/(1000-AF83*BZ83))/(100*BS83)</f>
        <v>0</v>
      </c>
      <c r="J83">
        <f>BX83 - IF(AF83&gt;1, I83*BS83*100.0/(AH83*CL83), 0)</f>
        <v>0</v>
      </c>
      <c r="K83">
        <f>((Q83-H83/2)*J83-I83)/(Q83+H83/2)</f>
        <v>0</v>
      </c>
      <c r="L83">
        <f>K83*(CE83+CF83)/1000.0</f>
        <v>0</v>
      </c>
      <c r="M83">
        <f>(BX83 - IF(AF83&gt;1, I83*BS83*100.0/(AH83*CL83), 0))*(CE83+CF83)/1000.0</f>
        <v>0</v>
      </c>
      <c r="N83">
        <f>2.0/((1/P83-1/O83)+SIGN(P83)*SQRT((1/P83-1/O83)*(1/P83-1/O83) + 4*BT83/((BT83+1)*(BT83+1))*(2*1/P83*1/O83-1/O83*1/O83)))</f>
        <v>0</v>
      </c>
      <c r="O83">
        <f>IF(LEFT(BU83,1)&lt;&gt;"0",IF(LEFT(BU83,1)="1",3.0,BV83),$D$5+$E$5*(CL83*CE83/($K$5*1000))+$F$5*(CL83*CE83/($K$5*1000))*MAX(MIN(BS83,$J$5),$I$5)*MAX(MIN(BS83,$J$5),$I$5)+$G$5*MAX(MIN(BS83,$J$5),$I$5)*(CL83*CE83/($K$5*1000))+$H$5*(CL83*CE83/($K$5*1000))*(CL83*CE83/($K$5*1000)))</f>
        <v>0</v>
      </c>
      <c r="P83">
        <f>H83*(1000-(1000*0.61365*exp(17.502*T83/(240.97+T83))/(CE83+CF83)+BZ83)/2)/(1000*0.61365*exp(17.502*T83/(240.97+T83))/(CE83+CF83)-BZ83)</f>
        <v>0</v>
      </c>
      <c r="Q83">
        <f>1/((BT83+1)/(N83/1.6)+1/(O83/1.37)) + BT83/((BT83+1)/(N83/1.6) + BT83/(O83/1.37))</f>
        <v>0</v>
      </c>
      <c r="R83">
        <f>(BP83*BR83)</f>
        <v>0</v>
      </c>
      <c r="S83">
        <f>(CG83+(R83+2*0.95*5.67E-8*(((CG83+$B$7)+273)^4-(CG83+273)^4)-44100*H83)/(1.84*29.3*O83+8*0.95*5.67E-8*(CG83+273)^3))</f>
        <v>0</v>
      </c>
      <c r="T83">
        <f>($C$7*CH83+$D$7*CI83+$E$7*S83)</f>
        <v>0</v>
      </c>
      <c r="U83">
        <f>0.61365*exp(17.502*T83/(240.97+T83))</f>
        <v>0</v>
      </c>
      <c r="V83">
        <f>(W83/X83*100)</f>
        <v>0</v>
      </c>
      <c r="W83">
        <f>BZ83*(CE83+CF83)/1000</f>
        <v>0</v>
      </c>
      <c r="X83">
        <f>0.61365*exp(17.502*CG83/(240.97+CG83))</f>
        <v>0</v>
      </c>
      <c r="Y83">
        <f>(U83-BZ83*(CE83+CF83)/1000)</f>
        <v>0</v>
      </c>
      <c r="Z83">
        <f>(-H83*44100)</f>
        <v>0</v>
      </c>
      <c r="AA83">
        <f>2*29.3*O83*0.92*(CG83-T83)</f>
        <v>0</v>
      </c>
      <c r="AB83">
        <f>2*0.95*5.67E-8*(((CG83+$B$7)+273)^4-(T83+273)^4)</f>
        <v>0</v>
      </c>
      <c r="AC83">
        <f>R83+AB83+Z83+AA83</f>
        <v>0</v>
      </c>
      <c r="AD83">
        <v>0</v>
      </c>
      <c r="AE83">
        <v>0</v>
      </c>
      <c r="AF83">
        <f>IF(AD83*$H$13&gt;=AH83,1.0,(AH83/(AH83-AD83*$H$13)))</f>
        <v>0</v>
      </c>
      <c r="AG83">
        <f>(AF83-1)*100</f>
        <v>0</v>
      </c>
      <c r="AH83">
        <f>MAX(0,($B$13+$C$13*CL83)/(1+$D$13*CL83)*CE83/(CG83+273)*$E$13)</f>
        <v>0</v>
      </c>
      <c r="AI83" t="s">
        <v>294</v>
      </c>
      <c r="AJ83">
        <v>0</v>
      </c>
      <c r="AK83">
        <v>0</v>
      </c>
      <c r="AL83">
        <f>AK83-AJ83</f>
        <v>0</v>
      </c>
      <c r="AM83">
        <f>AL83/AK83</f>
        <v>0</v>
      </c>
      <c r="AN83">
        <v>0</v>
      </c>
      <c r="AO83" t="s">
        <v>294</v>
      </c>
      <c r="AP83">
        <v>0</v>
      </c>
      <c r="AQ83">
        <v>0</v>
      </c>
      <c r="AR83">
        <f>1-AP83/AQ83</f>
        <v>0</v>
      </c>
      <c r="AS83">
        <v>0.5</v>
      </c>
      <c r="AT83">
        <f>BP83</f>
        <v>0</v>
      </c>
      <c r="AU83">
        <f>I83</f>
        <v>0</v>
      </c>
      <c r="AV83">
        <f>AR83*AS83*AT83</f>
        <v>0</v>
      </c>
      <c r="AW83">
        <f>BB83/AQ83</f>
        <v>0</v>
      </c>
      <c r="AX83">
        <f>(AU83-AN83)/AT83</f>
        <v>0</v>
      </c>
      <c r="AY83">
        <f>(AK83-AQ83)/AQ83</f>
        <v>0</v>
      </c>
      <c r="AZ83" t="s">
        <v>294</v>
      </c>
      <c r="BA83">
        <v>0</v>
      </c>
      <c r="BB83">
        <f>AQ83-BA83</f>
        <v>0</v>
      </c>
      <c r="BC83">
        <f>(AQ83-AP83)/(AQ83-BA83)</f>
        <v>0</v>
      </c>
      <c r="BD83">
        <f>(AK83-AQ83)/(AK83-BA83)</f>
        <v>0</v>
      </c>
      <c r="BE83">
        <f>(AQ83-AP83)/(AQ83-AJ83)</f>
        <v>0</v>
      </c>
      <c r="BF83">
        <f>(AK83-AQ83)/(AK83-AJ83)</f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f>$B$11*CM83+$C$11*CN83+$F$11*CO83*(1-CR83)</f>
        <v>0</v>
      </c>
      <c r="BP83">
        <f>BO83*BQ83</f>
        <v>0</v>
      </c>
      <c r="BQ83">
        <f>($B$11*$D$9+$C$11*$D$9+$F$11*((DB83+CT83)/MAX(DB83+CT83+DC83, 0.1)*$I$9+DC83/MAX(DB83+CT83+DC83, 0.1)*$J$9))/($B$11+$C$11+$F$11)</f>
        <v>0</v>
      </c>
      <c r="BR83">
        <f>($B$11*$K$9+$C$11*$K$9+$F$11*((DB83+CT83)/MAX(DB83+CT83+DC83, 0.1)*$P$9+DC83/MAX(DB83+CT83+DC83, 0.1)*$Q$9))/($B$11+$C$11+$F$11)</f>
        <v>0</v>
      </c>
      <c r="BS83">
        <v>6</v>
      </c>
      <c r="BT83">
        <v>0.5</v>
      </c>
      <c r="BU83" t="s">
        <v>295</v>
      </c>
      <c r="BV83">
        <v>2</v>
      </c>
      <c r="BW83">
        <v>1621533224.5</v>
      </c>
      <c r="BX83">
        <v>203.804</v>
      </c>
      <c r="BY83">
        <v>213.299</v>
      </c>
      <c r="BZ83">
        <v>13.0426</v>
      </c>
      <c r="CA83">
        <v>13.0285</v>
      </c>
      <c r="CB83">
        <v>196.824</v>
      </c>
      <c r="CC83">
        <v>12.8901</v>
      </c>
      <c r="CD83">
        <v>699.876</v>
      </c>
      <c r="CE83">
        <v>100.936</v>
      </c>
      <c r="CF83">
        <v>0.0992121</v>
      </c>
      <c r="CG83">
        <v>23.0112</v>
      </c>
      <c r="CH83">
        <v>22.9772</v>
      </c>
      <c r="CI83">
        <v>999.9</v>
      </c>
      <c r="CJ83">
        <v>0</v>
      </c>
      <c r="CK83">
        <v>0</v>
      </c>
      <c r="CL83">
        <v>10020</v>
      </c>
      <c r="CM83">
        <v>0</v>
      </c>
      <c r="CN83">
        <v>3.39241</v>
      </c>
      <c r="CO83">
        <v>600.025</v>
      </c>
      <c r="CP83">
        <v>0.933003</v>
      </c>
      <c r="CQ83">
        <v>0.0669971</v>
      </c>
      <c r="CR83">
        <v>0</v>
      </c>
      <c r="CS83">
        <v>3.6247</v>
      </c>
      <c r="CT83">
        <v>4.99951</v>
      </c>
      <c r="CU83">
        <v>89.3723</v>
      </c>
      <c r="CV83">
        <v>4814.31</v>
      </c>
      <c r="CW83">
        <v>37.875</v>
      </c>
      <c r="CX83">
        <v>41.562</v>
      </c>
      <c r="CY83">
        <v>40.25</v>
      </c>
      <c r="CZ83">
        <v>41.125</v>
      </c>
      <c r="DA83">
        <v>40.187</v>
      </c>
      <c r="DB83">
        <v>555.16</v>
      </c>
      <c r="DC83">
        <v>39.86</v>
      </c>
      <c r="DD83">
        <v>0</v>
      </c>
      <c r="DE83">
        <v>1621533228.3</v>
      </c>
      <c r="DF83">
        <v>0</v>
      </c>
      <c r="DG83">
        <v>3.389012</v>
      </c>
      <c r="DH83">
        <v>0.488846144791289</v>
      </c>
      <c r="DI83">
        <v>-0.341976922693419</v>
      </c>
      <c r="DJ83">
        <v>89.323124</v>
      </c>
      <c r="DK83">
        <v>15</v>
      </c>
      <c r="DL83">
        <v>1621532642.5</v>
      </c>
      <c r="DM83" t="s">
        <v>296</v>
      </c>
      <c r="DN83">
        <v>1621532642.5</v>
      </c>
      <c r="DO83">
        <v>1621532639</v>
      </c>
      <c r="DP83">
        <v>3</v>
      </c>
      <c r="DQ83">
        <v>-0.072</v>
      </c>
      <c r="DR83">
        <v>-0.003</v>
      </c>
      <c r="DS83">
        <v>8.557</v>
      </c>
      <c r="DT83">
        <v>0.153</v>
      </c>
      <c r="DU83">
        <v>420</v>
      </c>
      <c r="DV83">
        <v>13</v>
      </c>
      <c r="DW83">
        <v>1.61</v>
      </c>
      <c r="DX83">
        <v>0.39</v>
      </c>
      <c r="DY83">
        <v>-9.42975575</v>
      </c>
      <c r="DZ83">
        <v>-0.384448142589095</v>
      </c>
      <c r="EA83">
        <v>0.104865371355074</v>
      </c>
      <c r="EB83">
        <v>1</v>
      </c>
      <c r="EC83">
        <v>3.41803333333333</v>
      </c>
      <c r="ED83">
        <v>-0.324164387042131</v>
      </c>
      <c r="EE83">
        <v>0.164825019553183</v>
      </c>
      <c r="EF83">
        <v>1</v>
      </c>
      <c r="EG83">
        <v>-0.000219984325</v>
      </c>
      <c r="EH83">
        <v>0.00315703946341464</v>
      </c>
      <c r="EI83">
        <v>0.00905699510770033</v>
      </c>
      <c r="EJ83">
        <v>1</v>
      </c>
      <c r="EK83">
        <v>3</v>
      </c>
      <c r="EL83">
        <v>3</v>
      </c>
      <c r="EM83" t="s">
        <v>302</v>
      </c>
      <c r="EN83">
        <v>100</v>
      </c>
      <c r="EO83">
        <v>100</v>
      </c>
      <c r="EP83">
        <v>6.98</v>
      </c>
      <c r="EQ83">
        <v>0.1525</v>
      </c>
      <c r="ER83">
        <v>5.25094258564196</v>
      </c>
      <c r="ES83">
        <v>0.0095515401478521</v>
      </c>
      <c r="ET83">
        <v>-4.08282145803731e-06</v>
      </c>
      <c r="EU83">
        <v>9.61633180237613e-10</v>
      </c>
      <c r="EV83">
        <v>-0.0159267325573649</v>
      </c>
      <c r="EW83">
        <v>0.00964955815971448</v>
      </c>
      <c r="EX83">
        <v>0.000351754833574242</v>
      </c>
      <c r="EY83">
        <v>-6.74969522547015e-06</v>
      </c>
      <c r="EZ83">
        <v>-1</v>
      </c>
      <c r="FA83">
        <v>-1</v>
      </c>
      <c r="FB83">
        <v>-1</v>
      </c>
      <c r="FC83">
        <v>-1</v>
      </c>
      <c r="FD83">
        <v>9.7</v>
      </c>
      <c r="FE83">
        <v>9.8</v>
      </c>
      <c r="FF83">
        <v>2</v>
      </c>
      <c r="FG83">
        <v>794.12</v>
      </c>
      <c r="FH83">
        <v>738.707</v>
      </c>
      <c r="FI83">
        <v>20</v>
      </c>
      <c r="FJ83">
        <v>27.0046</v>
      </c>
      <c r="FK83">
        <v>29.9999</v>
      </c>
      <c r="FL83">
        <v>27.104</v>
      </c>
      <c r="FM83">
        <v>27.0809</v>
      </c>
      <c r="FN83">
        <v>15.6778</v>
      </c>
      <c r="FO83">
        <v>25.8043</v>
      </c>
      <c r="FP83">
        <v>12.0546</v>
      </c>
      <c r="FQ83">
        <v>20</v>
      </c>
      <c r="FR83">
        <v>225.89</v>
      </c>
      <c r="FS83">
        <v>13.1149</v>
      </c>
      <c r="FT83">
        <v>99.9936</v>
      </c>
      <c r="FU83">
        <v>100.356</v>
      </c>
    </row>
    <row r="84" spans="1:177">
      <c r="A84">
        <v>68</v>
      </c>
      <c r="B84">
        <v>1621533226.5</v>
      </c>
      <c r="C84">
        <v>134</v>
      </c>
      <c r="D84" t="s">
        <v>432</v>
      </c>
      <c r="E84" t="s">
        <v>433</v>
      </c>
      <c r="G84">
        <v>1621533226.5</v>
      </c>
      <c r="H84">
        <f>CD84*AF84*(BZ84-CA84)/(100*BS84*(1000-AF84*BZ84))</f>
        <v>0</v>
      </c>
      <c r="I84">
        <f>CD84*AF84*(BY84-BX84*(1000-AF84*CA84)/(1000-AF84*BZ84))/(100*BS84)</f>
        <v>0</v>
      </c>
      <c r="J84">
        <f>BX84 - IF(AF84&gt;1, I84*BS84*100.0/(AH84*CL84), 0)</f>
        <v>0</v>
      </c>
      <c r="K84">
        <f>((Q84-H84/2)*J84-I84)/(Q84+H84/2)</f>
        <v>0</v>
      </c>
      <c r="L84">
        <f>K84*(CE84+CF84)/1000.0</f>
        <v>0</v>
      </c>
      <c r="M84">
        <f>(BX84 - IF(AF84&gt;1, I84*BS84*100.0/(AH84*CL84), 0))*(CE84+CF84)/1000.0</f>
        <v>0</v>
      </c>
      <c r="N84">
        <f>2.0/((1/P84-1/O84)+SIGN(P84)*SQRT((1/P84-1/O84)*(1/P84-1/O84) + 4*BT84/((BT84+1)*(BT84+1))*(2*1/P84*1/O84-1/O84*1/O84)))</f>
        <v>0</v>
      </c>
      <c r="O84">
        <f>IF(LEFT(BU84,1)&lt;&gt;"0",IF(LEFT(BU84,1)="1",3.0,BV84),$D$5+$E$5*(CL84*CE84/($K$5*1000))+$F$5*(CL84*CE84/($K$5*1000))*MAX(MIN(BS84,$J$5),$I$5)*MAX(MIN(BS84,$J$5),$I$5)+$G$5*MAX(MIN(BS84,$J$5),$I$5)*(CL84*CE84/($K$5*1000))+$H$5*(CL84*CE84/($K$5*1000))*(CL84*CE84/($K$5*1000)))</f>
        <v>0</v>
      </c>
      <c r="P84">
        <f>H84*(1000-(1000*0.61365*exp(17.502*T84/(240.97+T84))/(CE84+CF84)+BZ84)/2)/(1000*0.61365*exp(17.502*T84/(240.97+T84))/(CE84+CF84)-BZ84)</f>
        <v>0</v>
      </c>
      <c r="Q84">
        <f>1/((BT84+1)/(N84/1.6)+1/(O84/1.37)) + BT84/((BT84+1)/(N84/1.6) + BT84/(O84/1.37))</f>
        <v>0</v>
      </c>
      <c r="R84">
        <f>(BP84*BR84)</f>
        <v>0</v>
      </c>
      <c r="S84">
        <f>(CG84+(R84+2*0.95*5.67E-8*(((CG84+$B$7)+273)^4-(CG84+273)^4)-44100*H84)/(1.84*29.3*O84+8*0.95*5.67E-8*(CG84+273)^3))</f>
        <v>0</v>
      </c>
      <c r="T84">
        <f>($C$7*CH84+$D$7*CI84+$E$7*S84)</f>
        <v>0</v>
      </c>
      <c r="U84">
        <f>0.61365*exp(17.502*T84/(240.97+T84))</f>
        <v>0</v>
      </c>
      <c r="V84">
        <f>(W84/X84*100)</f>
        <v>0</v>
      </c>
      <c r="W84">
        <f>BZ84*(CE84+CF84)/1000</f>
        <v>0</v>
      </c>
      <c r="X84">
        <f>0.61365*exp(17.502*CG84/(240.97+CG84))</f>
        <v>0</v>
      </c>
      <c r="Y84">
        <f>(U84-BZ84*(CE84+CF84)/1000)</f>
        <v>0</v>
      </c>
      <c r="Z84">
        <f>(-H84*44100)</f>
        <v>0</v>
      </c>
      <c r="AA84">
        <f>2*29.3*O84*0.92*(CG84-T84)</f>
        <v>0</v>
      </c>
      <c r="AB84">
        <f>2*0.95*5.67E-8*(((CG84+$B$7)+273)^4-(T84+273)^4)</f>
        <v>0</v>
      </c>
      <c r="AC84">
        <f>R84+AB84+Z84+AA84</f>
        <v>0</v>
      </c>
      <c r="AD84">
        <v>0</v>
      </c>
      <c r="AE84">
        <v>0</v>
      </c>
      <c r="AF84">
        <f>IF(AD84*$H$13&gt;=AH84,1.0,(AH84/(AH84-AD84*$H$13)))</f>
        <v>0</v>
      </c>
      <c r="AG84">
        <f>(AF84-1)*100</f>
        <v>0</v>
      </c>
      <c r="AH84">
        <f>MAX(0,($B$13+$C$13*CL84)/(1+$D$13*CL84)*CE84/(CG84+273)*$E$13)</f>
        <v>0</v>
      </c>
      <c r="AI84" t="s">
        <v>294</v>
      </c>
      <c r="AJ84">
        <v>0</v>
      </c>
      <c r="AK84">
        <v>0</v>
      </c>
      <c r="AL84">
        <f>AK84-AJ84</f>
        <v>0</v>
      </c>
      <c r="AM84">
        <f>AL84/AK84</f>
        <v>0</v>
      </c>
      <c r="AN84">
        <v>0</v>
      </c>
      <c r="AO84" t="s">
        <v>294</v>
      </c>
      <c r="AP84">
        <v>0</v>
      </c>
      <c r="AQ84">
        <v>0</v>
      </c>
      <c r="AR84">
        <f>1-AP84/AQ84</f>
        <v>0</v>
      </c>
      <c r="AS84">
        <v>0.5</v>
      </c>
      <c r="AT84">
        <f>BP84</f>
        <v>0</v>
      </c>
      <c r="AU84">
        <f>I84</f>
        <v>0</v>
      </c>
      <c r="AV84">
        <f>AR84*AS84*AT84</f>
        <v>0</v>
      </c>
      <c r="AW84">
        <f>BB84/AQ84</f>
        <v>0</v>
      </c>
      <c r="AX84">
        <f>(AU84-AN84)/AT84</f>
        <v>0</v>
      </c>
      <c r="AY84">
        <f>(AK84-AQ84)/AQ84</f>
        <v>0</v>
      </c>
      <c r="AZ84" t="s">
        <v>294</v>
      </c>
      <c r="BA84">
        <v>0</v>
      </c>
      <c r="BB84">
        <f>AQ84-BA84</f>
        <v>0</v>
      </c>
      <c r="BC84">
        <f>(AQ84-AP84)/(AQ84-BA84)</f>
        <v>0</v>
      </c>
      <c r="BD84">
        <f>(AK84-AQ84)/(AK84-BA84)</f>
        <v>0</v>
      </c>
      <c r="BE84">
        <f>(AQ84-AP84)/(AQ84-AJ84)</f>
        <v>0</v>
      </c>
      <c r="BF84">
        <f>(AK84-AQ84)/(AK84-AJ84)</f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f>$B$11*CM84+$C$11*CN84+$F$11*CO84*(1-CR84)</f>
        <v>0</v>
      </c>
      <c r="BP84">
        <f>BO84*BQ84</f>
        <v>0</v>
      </c>
      <c r="BQ84">
        <f>($B$11*$D$9+$C$11*$D$9+$F$11*((DB84+CT84)/MAX(DB84+CT84+DC84, 0.1)*$I$9+DC84/MAX(DB84+CT84+DC84, 0.1)*$J$9))/($B$11+$C$11+$F$11)</f>
        <v>0</v>
      </c>
      <c r="BR84">
        <f>($B$11*$K$9+$C$11*$K$9+$F$11*((DB84+CT84)/MAX(DB84+CT84+DC84, 0.1)*$P$9+DC84/MAX(DB84+CT84+DC84, 0.1)*$Q$9))/($B$11+$C$11+$F$11)</f>
        <v>0</v>
      </c>
      <c r="BS84">
        <v>6</v>
      </c>
      <c r="BT84">
        <v>0.5</v>
      </c>
      <c r="BU84" t="s">
        <v>295</v>
      </c>
      <c r="BV84">
        <v>2</v>
      </c>
      <c r="BW84">
        <v>1621533226.5</v>
      </c>
      <c r="BX84">
        <v>207.159</v>
      </c>
      <c r="BY84">
        <v>216.462</v>
      </c>
      <c r="BZ84">
        <v>13.0356</v>
      </c>
      <c r="CA84">
        <v>13.0367</v>
      </c>
      <c r="CB84">
        <v>200.152</v>
      </c>
      <c r="CC84">
        <v>12.8833</v>
      </c>
      <c r="CD84">
        <v>699.607</v>
      </c>
      <c r="CE84">
        <v>100.94</v>
      </c>
      <c r="CF84">
        <v>0.0991032</v>
      </c>
      <c r="CG84">
        <v>23.0112</v>
      </c>
      <c r="CH84">
        <v>22.9718</v>
      </c>
      <c r="CI84">
        <v>999.9</v>
      </c>
      <c r="CJ84">
        <v>0</v>
      </c>
      <c r="CK84">
        <v>0</v>
      </c>
      <c r="CL84">
        <v>10040</v>
      </c>
      <c r="CM84">
        <v>0</v>
      </c>
      <c r="CN84">
        <v>3.39241</v>
      </c>
      <c r="CO84">
        <v>600.023</v>
      </c>
      <c r="CP84">
        <v>0.933003</v>
      </c>
      <c r="CQ84">
        <v>0.0669971</v>
      </c>
      <c r="CR84">
        <v>0</v>
      </c>
      <c r="CS84">
        <v>3.1712</v>
      </c>
      <c r="CT84">
        <v>4.99951</v>
      </c>
      <c r="CU84">
        <v>89.3681</v>
      </c>
      <c r="CV84">
        <v>4814.29</v>
      </c>
      <c r="CW84">
        <v>37.875</v>
      </c>
      <c r="CX84">
        <v>41.562</v>
      </c>
      <c r="CY84">
        <v>40.312</v>
      </c>
      <c r="CZ84">
        <v>41.125</v>
      </c>
      <c r="DA84">
        <v>40.187</v>
      </c>
      <c r="DB84">
        <v>555.16</v>
      </c>
      <c r="DC84">
        <v>39.86</v>
      </c>
      <c r="DD84">
        <v>0</v>
      </c>
      <c r="DE84">
        <v>1621533230.1</v>
      </c>
      <c r="DF84">
        <v>0</v>
      </c>
      <c r="DG84">
        <v>3.37782692307692</v>
      </c>
      <c r="DH84">
        <v>0.201104262227849</v>
      </c>
      <c r="DI84">
        <v>-0.465121363479913</v>
      </c>
      <c r="DJ84">
        <v>89.3237307692308</v>
      </c>
      <c r="DK84">
        <v>15</v>
      </c>
      <c r="DL84">
        <v>1621532642.5</v>
      </c>
      <c r="DM84" t="s">
        <v>296</v>
      </c>
      <c r="DN84">
        <v>1621532642.5</v>
      </c>
      <c r="DO84">
        <v>1621532639</v>
      </c>
      <c r="DP84">
        <v>3</v>
      </c>
      <c r="DQ84">
        <v>-0.072</v>
      </c>
      <c r="DR84">
        <v>-0.003</v>
      </c>
      <c r="DS84">
        <v>8.557</v>
      </c>
      <c r="DT84">
        <v>0.153</v>
      </c>
      <c r="DU84">
        <v>420</v>
      </c>
      <c r="DV84">
        <v>13</v>
      </c>
      <c r="DW84">
        <v>1.61</v>
      </c>
      <c r="DX84">
        <v>0.39</v>
      </c>
      <c r="DY84">
        <v>-9.42254125</v>
      </c>
      <c r="DZ84">
        <v>-0.26221857410883</v>
      </c>
      <c r="EA84">
        <v>0.109219538297584</v>
      </c>
      <c r="EB84">
        <v>1</v>
      </c>
      <c r="EC84">
        <v>3.41540857142857</v>
      </c>
      <c r="ED84">
        <v>-0.224661047007588</v>
      </c>
      <c r="EE84">
        <v>0.176178543158319</v>
      </c>
      <c r="EF84">
        <v>1</v>
      </c>
      <c r="EG84">
        <v>0.00126095375</v>
      </c>
      <c r="EH84">
        <v>0.0192138442851782</v>
      </c>
      <c r="EI84">
        <v>0.00973546823936125</v>
      </c>
      <c r="EJ84">
        <v>1</v>
      </c>
      <c r="EK84">
        <v>3</v>
      </c>
      <c r="EL84">
        <v>3</v>
      </c>
      <c r="EM84" t="s">
        <v>302</v>
      </c>
      <c r="EN84">
        <v>100</v>
      </c>
      <c r="EO84">
        <v>100</v>
      </c>
      <c r="EP84">
        <v>7.007</v>
      </c>
      <c r="EQ84">
        <v>0.1523</v>
      </c>
      <c r="ER84">
        <v>5.25094258564196</v>
      </c>
      <c r="ES84">
        <v>0.0095515401478521</v>
      </c>
      <c r="ET84">
        <v>-4.08282145803731e-06</v>
      </c>
      <c r="EU84">
        <v>9.61633180237613e-10</v>
      </c>
      <c r="EV84">
        <v>-0.0159267325573649</v>
      </c>
      <c r="EW84">
        <v>0.00964955815971448</v>
      </c>
      <c r="EX84">
        <v>0.000351754833574242</v>
      </c>
      <c r="EY84">
        <v>-6.74969522547015e-06</v>
      </c>
      <c r="EZ84">
        <v>-1</v>
      </c>
      <c r="FA84">
        <v>-1</v>
      </c>
      <c r="FB84">
        <v>-1</v>
      </c>
      <c r="FC84">
        <v>-1</v>
      </c>
      <c r="FD84">
        <v>9.7</v>
      </c>
      <c r="FE84">
        <v>9.8</v>
      </c>
      <c r="FF84">
        <v>2</v>
      </c>
      <c r="FG84">
        <v>793.743</v>
      </c>
      <c r="FH84">
        <v>738.675</v>
      </c>
      <c r="FI84">
        <v>20</v>
      </c>
      <c r="FJ84">
        <v>27.0046</v>
      </c>
      <c r="FK84">
        <v>30</v>
      </c>
      <c r="FL84">
        <v>27.1031</v>
      </c>
      <c r="FM84">
        <v>27.0791</v>
      </c>
      <c r="FN84">
        <v>15.8692</v>
      </c>
      <c r="FO84">
        <v>25.5317</v>
      </c>
      <c r="FP84">
        <v>12.0546</v>
      </c>
      <c r="FQ84">
        <v>20</v>
      </c>
      <c r="FR84">
        <v>229.25</v>
      </c>
      <c r="FS84">
        <v>13.1149</v>
      </c>
      <c r="FT84">
        <v>99.993</v>
      </c>
      <c r="FU84">
        <v>100.353</v>
      </c>
    </row>
    <row r="85" spans="1:177">
      <c r="A85">
        <v>69</v>
      </c>
      <c r="B85">
        <v>1621533228.5</v>
      </c>
      <c r="C85">
        <v>136</v>
      </c>
      <c r="D85" t="s">
        <v>434</v>
      </c>
      <c r="E85" t="s">
        <v>435</v>
      </c>
      <c r="G85">
        <v>1621533228.5</v>
      </c>
      <c r="H85">
        <f>CD85*AF85*(BZ85-CA85)/(100*BS85*(1000-AF85*BZ85))</f>
        <v>0</v>
      </c>
      <c r="I85">
        <f>CD85*AF85*(BY85-BX85*(1000-AF85*CA85)/(1000-AF85*BZ85))/(100*BS85)</f>
        <v>0</v>
      </c>
      <c r="J85">
        <f>BX85 - IF(AF85&gt;1, I85*BS85*100.0/(AH85*CL85), 0)</f>
        <v>0</v>
      </c>
      <c r="K85">
        <f>((Q85-H85/2)*J85-I85)/(Q85+H85/2)</f>
        <v>0</v>
      </c>
      <c r="L85">
        <f>K85*(CE85+CF85)/1000.0</f>
        <v>0</v>
      </c>
      <c r="M85">
        <f>(BX85 - IF(AF85&gt;1, I85*BS85*100.0/(AH85*CL85), 0))*(CE85+CF85)/1000.0</f>
        <v>0</v>
      </c>
      <c r="N85">
        <f>2.0/((1/P85-1/O85)+SIGN(P85)*SQRT((1/P85-1/O85)*(1/P85-1/O85) + 4*BT85/((BT85+1)*(BT85+1))*(2*1/P85*1/O85-1/O85*1/O85)))</f>
        <v>0</v>
      </c>
      <c r="O85">
        <f>IF(LEFT(BU85,1)&lt;&gt;"0",IF(LEFT(BU85,1)="1",3.0,BV85),$D$5+$E$5*(CL85*CE85/($K$5*1000))+$F$5*(CL85*CE85/($K$5*1000))*MAX(MIN(BS85,$J$5),$I$5)*MAX(MIN(BS85,$J$5),$I$5)+$G$5*MAX(MIN(BS85,$J$5),$I$5)*(CL85*CE85/($K$5*1000))+$H$5*(CL85*CE85/($K$5*1000))*(CL85*CE85/($K$5*1000)))</f>
        <v>0</v>
      </c>
      <c r="P85">
        <f>H85*(1000-(1000*0.61365*exp(17.502*T85/(240.97+T85))/(CE85+CF85)+BZ85)/2)/(1000*0.61365*exp(17.502*T85/(240.97+T85))/(CE85+CF85)-BZ85)</f>
        <v>0</v>
      </c>
      <c r="Q85">
        <f>1/((BT85+1)/(N85/1.6)+1/(O85/1.37)) + BT85/((BT85+1)/(N85/1.6) + BT85/(O85/1.37))</f>
        <v>0</v>
      </c>
      <c r="R85">
        <f>(BP85*BR85)</f>
        <v>0</v>
      </c>
      <c r="S85">
        <f>(CG85+(R85+2*0.95*5.67E-8*(((CG85+$B$7)+273)^4-(CG85+273)^4)-44100*H85)/(1.84*29.3*O85+8*0.95*5.67E-8*(CG85+273)^3))</f>
        <v>0</v>
      </c>
      <c r="T85">
        <f>($C$7*CH85+$D$7*CI85+$E$7*S85)</f>
        <v>0</v>
      </c>
      <c r="U85">
        <f>0.61365*exp(17.502*T85/(240.97+T85))</f>
        <v>0</v>
      </c>
      <c r="V85">
        <f>(W85/X85*100)</f>
        <v>0</v>
      </c>
      <c r="W85">
        <f>BZ85*(CE85+CF85)/1000</f>
        <v>0</v>
      </c>
      <c r="X85">
        <f>0.61365*exp(17.502*CG85/(240.97+CG85))</f>
        <v>0</v>
      </c>
      <c r="Y85">
        <f>(U85-BZ85*(CE85+CF85)/1000)</f>
        <v>0</v>
      </c>
      <c r="Z85">
        <f>(-H85*44100)</f>
        <v>0</v>
      </c>
      <c r="AA85">
        <f>2*29.3*O85*0.92*(CG85-T85)</f>
        <v>0</v>
      </c>
      <c r="AB85">
        <f>2*0.95*5.67E-8*(((CG85+$B$7)+273)^4-(T85+273)^4)</f>
        <v>0</v>
      </c>
      <c r="AC85">
        <f>R85+AB85+Z85+AA85</f>
        <v>0</v>
      </c>
      <c r="AD85">
        <v>0</v>
      </c>
      <c r="AE85">
        <v>0</v>
      </c>
      <c r="AF85">
        <f>IF(AD85*$H$13&gt;=AH85,1.0,(AH85/(AH85-AD85*$H$13)))</f>
        <v>0</v>
      </c>
      <c r="AG85">
        <f>(AF85-1)*100</f>
        <v>0</v>
      </c>
      <c r="AH85">
        <f>MAX(0,($B$13+$C$13*CL85)/(1+$D$13*CL85)*CE85/(CG85+273)*$E$13)</f>
        <v>0</v>
      </c>
      <c r="AI85" t="s">
        <v>294</v>
      </c>
      <c r="AJ85">
        <v>0</v>
      </c>
      <c r="AK85">
        <v>0</v>
      </c>
      <c r="AL85">
        <f>AK85-AJ85</f>
        <v>0</v>
      </c>
      <c r="AM85">
        <f>AL85/AK85</f>
        <v>0</v>
      </c>
      <c r="AN85">
        <v>0</v>
      </c>
      <c r="AO85" t="s">
        <v>294</v>
      </c>
      <c r="AP85">
        <v>0</v>
      </c>
      <c r="AQ85">
        <v>0</v>
      </c>
      <c r="AR85">
        <f>1-AP85/AQ85</f>
        <v>0</v>
      </c>
      <c r="AS85">
        <v>0.5</v>
      </c>
      <c r="AT85">
        <f>BP85</f>
        <v>0</v>
      </c>
      <c r="AU85">
        <f>I85</f>
        <v>0</v>
      </c>
      <c r="AV85">
        <f>AR85*AS85*AT85</f>
        <v>0</v>
      </c>
      <c r="AW85">
        <f>BB85/AQ85</f>
        <v>0</v>
      </c>
      <c r="AX85">
        <f>(AU85-AN85)/AT85</f>
        <v>0</v>
      </c>
      <c r="AY85">
        <f>(AK85-AQ85)/AQ85</f>
        <v>0</v>
      </c>
      <c r="AZ85" t="s">
        <v>294</v>
      </c>
      <c r="BA85">
        <v>0</v>
      </c>
      <c r="BB85">
        <f>AQ85-BA85</f>
        <v>0</v>
      </c>
      <c r="BC85">
        <f>(AQ85-AP85)/(AQ85-BA85)</f>
        <v>0</v>
      </c>
      <c r="BD85">
        <f>(AK85-AQ85)/(AK85-BA85)</f>
        <v>0</v>
      </c>
      <c r="BE85">
        <f>(AQ85-AP85)/(AQ85-AJ85)</f>
        <v>0</v>
      </c>
      <c r="BF85">
        <f>(AK85-AQ85)/(AK85-AJ85)</f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f>$B$11*CM85+$C$11*CN85+$F$11*CO85*(1-CR85)</f>
        <v>0</v>
      </c>
      <c r="BP85">
        <f>BO85*BQ85</f>
        <v>0</v>
      </c>
      <c r="BQ85">
        <f>($B$11*$D$9+$C$11*$D$9+$F$11*((DB85+CT85)/MAX(DB85+CT85+DC85, 0.1)*$I$9+DC85/MAX(DB85+CT85+DC85, 0.1)*$J$9))/($B$11+$C$11+$F$11)</f>
        <v>0</v>
      </c>
      <c r="BR85">
        <f>($B$11*$K$9+$C$11*$K$9+$F$11*((DB85+CT85)/MAX(DB85+CT85+DC85, 0.1)*$P$9+DC85/MAX(DB85+CT85+DC85, 0.1)*$Q$9))/($B$11+$C$11+$F$11)</f>
        <v>0</v>
      </c>
      <c r="BS85">
        <v>6</v>
      </c>
      <c r="BT85">
        <v>0.5</v>
      </c>
      <c r="BU85" t="s">
        <v>295</v>
      </c>
      <c r="BV85">
        <v>2</v>
      </c>
      <c r="BW85">
        <v>1621533228.5</v>
      </c>
      <c r="BX85">
        <v>210.448</v>
      </c>
      <c r="BY85">
        <v>219.821</v>
      </c>
      <c r="BZ85">
        <v>13.0395</v>
      </c>
      <c r="CA85">
        <v>13.073</v>
      </c>
      <c r="CB85">
        <v>203.415</v>
      </c>
      <c r="CC85">
        <v>12.8871</v>
      </c>
      <c r="CD85">
        <v>699.555</v>
      </c>
      <c r="CE85">
        <v>100.937</v>
      </c>
      <c r="CF85">
        <v>0.100388</v>
      </c>
      <c r="CG85">
        <v>23.0089</v>
      </c>
      <c r="CH85">
        <v>22.9699</v>
      </c>
      <c r="CI85">
        <v>999.9</v>
      </c>
      <c r="CJ85">
        <v>0</v>
      </c>
      <c r="CK85">
        <v>0</v>
      </c>
      <c r="CL85">
        <v>9900</v>
      </c>
      <c r="CM85">
        <v>0</v>
      </c>
      <c r="CN85">
        <v>3.3811</v>
      </c>
      <c r="CO85">
        <v>600.028</v>
      </c>
      <c r="CP85">
        <v>0.933003</v>
      </c>
      <c r="CQ85">
        <v>0.0669971</v>
      </c>
      <c r="CR85">
        <v>0</v>
      </c>
      <c r="CS85">
        <v>3.6253</v>
      </c>
      <c r="CT85">
        <v>4.99951</v>
      </c>
      <c r="CU85">
        <v>90.1488</v>
      </c>
      <c r="CV85">
        <v>4814.33</v>
      </c>
      <c r="CW85">
        <v>37.875</v>
      </c>
      <c r="CX85">
        <v>41.562</v>
      </c>
      <c r="CY85">
        <v>40.312</v>
      </c>
      <c r="CZ85">
        <v>41.125</v>
      </c>
      <c r="DA85">
        <v>40.187</v>
      </c>
      <c r="DB85">
        <v>555.16</v>
      </c>
      <c r="DC85">
        <v>39.87</v>
      </c>
      <c r="DD85">
        <v>0</v>
      </c>
      <c r="DE85">
        <v>1621533232.5</v>
      </c>
      <c r="DF85">
        <v>0</v>
      </c>
      <c r="DG85">
        <v>3.39810769230769</v>
      </c>
      <c r="DH85">
        <v>0.89419485688497</v>
      </c>
      <c r="DI85">
        <v>-0.0954119550005673</v>
      </c>
      <c r="DJ85">
        <v>89.3534538461539</v>
      </c>
      <c r="DK85">
        <v>15</v>
      </c>
      <c r="DL85">
        <v>1621532642.5</v>
      </c>
      <c r="DM85" t="s">
        <v>296</v>
      </c>
      <c r="DN85">
        <v>1621532642.5</v>
      </c>
      <c r="DO85">
        <v>1621532639</v>
      </c>
      <c r="DP85">
        <v>3</v>
      </c>
      <c r="DQ85">
        <v>-0.072</v>
      </c>
      <c r="DR85">
        <v>-0.003</v>
      </c>
      <c r="DS85">
        <v>8.557</v>
      </c>
      <c r="DT85">
        <v>0.153</v>
      </c>
      <c r="DU85">
        <v>420</v>
      </c>
      <c r="DV85">
        <v>13</v>
      </c>
      <c r="DW85">
        <v>1.61</v>
      </c>
      <c r="DX85">
        <v>0.39</v>
      </c>
      <c r="DY85">
        <v>-9.416117</v>
      </c>
      <c r="DZ85">
        <v>0.0847911444652932</v>
      </c>
      <c r="EA85">
        <v>0.111945428584646</v>
      </c>
      <c r="EB85">
        <v>1</v>
      </c>
      <c r="EC85">
        <v>3.40279117647059</v>
      </c>
      <c r="ED85">
        <v>0.123026235217932</v>
      </c>
      <c r="EE85">
        <v>0.192310597988296</v>
      </c>
      <c r="EF85">
        <v>1</v>
      </c>
      <c r="EG85">
        <v>7.81123e-05</v>
      </c>
      <c r="EH85">
        <v>-0.0093942282326454</v>
      </c>
      <c r="EI85">
        <v>0.0118144394986085</v>
      </c>
      <c r="EJ85">
        <v>1</v>
      </c>
      <c r="EK85">
        <v>3</v>
      </c>
      <c r="EL85">
        <v>3</v>
      </c>
      <c r="EM85" t="s">
        <v>302</v>
      </c>
      <c r="EN85">
        <v>100</v>
      </c>
      <c r="EO85">
        <v>100</v>
      </c>
      <c r="EP85">
        <v>7.033</v>
      </c>
      <c r="EQ85">
        <v>0.1524</v>
      </c>
      <c r="ER85">
        <v>5.25094258564196</v>
      </c>
      <c r="ES85">
        <v>0.0095515401478521</v>
      </c>
      <c r="ET85">
        <v>-4.08282145803731e-06</v>
      </c>
      <c r="EU85">
        <v>9.61633180237613e-10</v>
      </c>
      <c r="EV85">
        <v>-0.0159267325573649</v>
      </c>
      <c r="EW85">
        <v>0.00964955815971448</v>
      </c>
      <c r="EX85">
        <v>0.000351754833574242</v>
      </c>
      <c r="EY85">
        <v>-6.74969522547015e-06</v>
      </c>
      <c r="EZ85">
        <v>-1</v>
      </c>
      <c r="FA85">
        <v>-1</v>
      </c>
      <c r="FB85">
        <v>-1</v>
      </c>
      <c r="FC85">
        <v>-1</v>
      </c>
      <c r="FD85">
        <v>9.8</v>
      </c>
      <c r="FE85">
        <v>9.8</v>
      </c>
      <c r="FF85">
        <v>2</v>
      </c>
      <c r="FG85">
        <v>793.921</v>
      </c>
      <c r="FH85">
        <v>739.243</v>
      </c>
      <c r="FI85">
        <v>19.9999</v>
      </c>
      <c r="FJ85">
        <v>27.0046</v>
      </c>
      <c r="FK85">
        <v>29.9999</v>
      </c>
      <c r="FL85">
        <v>27.1031</v>
      </c>
      <c r="FM85">
        <v>27.0791</v>
      </c>
      <c r="FN85">
        <v>16.0601</v>
      </c>
      <c r="FO85">
        <v>25.5317</v>
      </c>
      <c r="FP85">
        <v>12.0546</v>
      </c>
      <c r="FQ85">
        <v>20</v>
      </c>
      <c r="FR85">
        <v>232.61</v>
      </c>
      <c r="FS85">
        <v>13.1149</v>
      </c>
      <c r="FT85">
        <v>99.9937</v>
      </c>
      <c r="FU85">
        <v>100.354</v>
      </c>
    </row>
    <row r="86" spans="1:177">
      <c r="A86">
        <v>70</v>
      </c>
      <c r="B86">
        <v>1621533230.5</v>
      </c>
      <c r="C86">
        <v>138</v>
      </c>
      <c r="D86" t="s">
        <v>436</v>
      </c>
      <c r="E86" t="s">
        <v>437</v>
      </c>
      <c r="G86">
        <v>1621533230.5</v>
      </c>
      <c r="H86">
        <f>CD86*AF86*(BZ86-CA86)/(100*BS86*(1000-AF86*BZ86))</f>
        <v>0</v>
      </c>
      <c r="I86">
        <f>CD86*AF86*(BY86-BX86*(1000-AF86*CA86)/(1000-AF86*BZ86))/(100*BS86)</f>
        <v>0</v>
      </c>
      <c r="J86">
        <f>BX86 - IF(AF86&gt;1, I86*BS86*100.0/(AH86*CL86), 0)</f>
        <v>0</v>
      </c>
      <c r="K86">
        <f>((Q86-H86/2)*J86-I86)/(Q86+H86/2)</f>
        <v>0</v>
      </c>
      <c r="L86">
        <f>K86*(CE86+CF86)/1000.0</f>
        <v>0</v>
      </c>
      <c r="M86">
        <f>(BX86 - IF(AF86&gt;1, I86*BS86*100.0/(AH86*CL86), 0))*(CE86+CF86)/1000.0</f>
        <v>0</v>
      </c>
      <c r="N86">
        <f>2.0/((1/P86-1/O86)+SIGN(P86)*SQRT((1/P86-1/O86)*(1/P86-1/O86) + 4*BT86/((BT86+1)*(BT86+1))*(2*1/P86*1/O86-1/O86*1/O86)))</f>
        <v>0</v>
      </c>
      <c r="O86">
        <f>IF(LEFT(BU86,1)&lt;&gt;"0",IF(LEFT(BU86,1)="1",3.0,BV86),$D$5+$E$5*(CL86*CE86/($K$5*1000))+$F$5*(CL86*CE86/($K$5*1000))*MAX(MIN(BS86,$J$5),$I$5)*MAX(MIN(BS86,$J$5),$I$5)+$G$5*MAX(MIN(BS86,$J$5),$I$5)*(CL86*CE86/($K$5*1000))+$H$5*(CL86*CE86/($K$5*1000))*(CL86*CE86/($K$5*1000)))</f>
        <v>0</v>
      </c>
      <c r="P86">
        <f>H86*(1000-(1000*0.61365*exp(17.502*T86/(240.97+T86))/(CE86+CF86)+BZ86)/2)/(1000*0.61365*exp(17.502*T86/(240.97+T86))/(CE86+CF86)-BZ86)</f>
        <v>0</v>
      </c>
      <c r="Q86">
        <f>1/((BT86+1)/(N86/1.6)+1/(O86/1.37)) + BT86/((BT86+1)/(N86/1.6) + BT86/(O86/1.37))</f>
        <v>0</v>
      </c>
      <c r="R86">
        <f>(BP86*BR86)</f>
        <v>0</v>
      </c>
      <c r="S86">
        <f>(CG86+(R86+2*0.95*5.67E-8*(((CG86+$B$7)+273)^4-(CG86+273)^4)-44100*H86)/(1.84*29.3*O86+8*0.95*5.67E-8*(CG86+273)^3))</f>
        <v>0</v>
      </c>
      <c r="T86">
        <f>($C$7*CH86+$D$7*CI86+$E$7*S86)</f>
        <v>0</v>
      </c>
      <c r="U86">
        <f>0.61365*exp(17.502*T86/(240.97+T86))</f>
        <v>0</v>
      </c>
      <c r="V86">
        <f>(W86/X86*100)</f>
        <v>0</v>
      </c>
      <c r="W86">
        <f>BZ86*(CE86+CF86)/1000</f>
        <v>0</v>
      </c>
      <c r="X86">
        <f>0.61365*exp(17.502*CG86/(240.97+CG86))</f>
        <v>0</v>
      </c>
      <c r="Y86">
        <f>(U86-BZ86*(CE86+CF86)/1000)</f>
        <v>0</v>
      </c>
      <c r="Z86">
        <f>(-H86*44100)</f>
        <v>0</v>
      </c>
      <c r="AA86">
        <f>2*29.3*O86*0.92*(CG86-T86)</f>
        <v>0</v>
      </c>
      <c r="AB86">
        <f>2*0.95*5.67E-8*(((CG86+$B$7)+273)^4-(T86+273)^4)</f>
        <v>0</v>
      </c>
      <c r="AC86">
        <f>R86+AB86+Z86+AA86</f>
        <v>0</v>
      </c>
      <c r="AD86">
        <v>0</v>
      </c>
      <c r="AE86">
        <v>0</v>
      </c>
      <c r="AF86">
        <f>IF(AD86*$H$13&gt;=AH86,1.0,(AH86/(AH86-AD86*$H$13)))</f>
        <v>0</v>
      </c>
      <c r="AG86">
        <f>(AF86-1)*100</f>
        <v>0</v>
      </c>
      <c r="AH86">
        <f>MAX(0,($B$13+$C$13*CL86)/(1+$D$13*CL86)*CE86/(CG86+273)*$E$13)</f>
        <v>0</v>
      </c>
      <c r="AI86" t="s">
        <v>294</v>
      </c>
      <c r="AJ86">
        <v>0</v>
      </c>
      <c r="AK86">
        <v>0</v>
      </c>
      <c r="AL86">
        <f>AK86-AJ86</f>
        <v>0</v>
      </c>
      <c r="AM86">
        <f>AL86/AK86</f>
        <v>0</v>
      </c>
      <c r="AN86">
        <v>0</v>
      </c>
      <c r="AO86" t="s">
        <v>294</v>
      </c>
      <c r="AP86">
        <v>0</v>
      </c>
      <c r="AQ86">
        <v>0</v>
      </c>
      <c r="AR86">
        <f>1-AP86/AQ86</f>
        <v>0</v>
      </c>
      <c r="AS86">
        <v>0.5</v>
      </c>
      <c r="AT86">
        <f>BP86</f>
        <v>0</v>
      </c>
      <c r="AU86">
        <f>I86</f>
        <v>0</v>
      </c>
      <c r="AV86">
        <f>AR86*AS86*AT86</f>
        <v>0</v>
      </c>
      <c r="AW86">
        <f>BB86/AQ86</f>
        <v>0</v>
      </c>
      <c r="AX86">
        <f>(AU86-AN86)/AT86</f>
        <v>0</v>
      </c>
      <c r="AY86">
        <f>(AK86-AQ86)/AQ86</f>
        <v>0</v>
      </c>
      <c r="AZ86" t="s">
        <v>294</v>
      </c>
      <c r="BA86">
        <v>0</v>
      </c>
      <c r="BB86">
        <f>AQ86-BA86</f>
        <v>0</v>
      </c>
      <c r="BC86">
        <f>(AQ86-AP86)/(AQ86-BA86)</f>
        <v>0</v>
      </c>
      <c r="BD86">
        <f>(AK86-AQ86)/(AK86-BA86)</f>
        <v>0</v>
      </c>
      <c r="BE86">
        <f>(AQ86-AP86)/(AQ86-AJ86)</f>
        <v>0</v>
      </c>
      <c r="BF86">
        <f>(AK86-AQ86)/(AK86-AJ86)</f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f>$B$11*CM86+$C$11*CN86+$F$11*CO86*(1-CR86)</f>
        <v>0</v>
      </c>
      <c r="BP86">
        <f>BO86*BQ86</f>
        <v>0</v>
      </c>
      <c r="BQ86">
        <f>($B$11*$D$9+$C$11*$D$9+$F$11*((DB86+CT86)/MAX(DB86+CT86+DC86, 0.1)*$I$9+DC86/MAX(DB86+CT86+DC86, 0.1)*$J$9))/($B$11+$C$11+$F$11)</f>
        <v>0</v>
      </c>
      <c r="BR86">
        <f>($B$11*$K$9+$C$11*$K$9+$F$11*((DB86+CT86)/MAX(DB86+CT86+DC86, 0.1)*$P$9+DC86/MAX(DB86+CT86+DC86, 0.1)*$Q$9))/($B$11+$C$11+$F$11)</f>
        <v>0</v>
      </c>
      <c r="BS86">
        <v>6</v>
      </c>
      <c r="BT86">
        <v>0.5</v>
      </c>
      <c r="BU86" t="s">
        <v>295</v>
      </c>
      <c r="BV86">
        <v>2</v>
      </c>
      <c r="BW86">
        <v>1621533230.5</v>
      </c>
      <c r="BX86">
        <v>213.7</v>
      </c>
      <c r="BY86">
        <v>223.138</v>
      </c>
      <c r="BZ86">
        <v>13.0477</v>
      </c>
      <c r="CA86">
        <v>13.0743</v>
      </c>
      <c r="CB86">
        <v>206.641</v>
      </c>
      <c r="CC86">
        <v>12.8951</v>
      </c>
      <c r="CD86">
        <v>699.923</v>
      </c>
      <c r="CE86">
        <v>100.934</v>
      </c>
      <c r="CF86">
        <v>0.0986558</v>
      </c>
      <c r="CG86">
        <v>23.0085</v>
      </c>
      <c r="CH86">
        <v>22.9856</v>
      </c>
      <c r="CI86">
        <v>999.9</v>
      </c>
      <c r="CJ86">
        <v>0</v>
      </c>
      <c r="CK86">
        <v>0</v>
      </c>
      <c r="CL86">
        <v>10060</v>
      </c>
      <c r="CM86">
        <v>0</v>
      </c>
      <c r="CN86">
        <v>3.23409</v>
      </c>
      <c r="CO86">
        <v>600.029</v>
      </c>
      <c r="CP86">
        <v>0.933003</v>
      </c>
      <c r="CQ86">
        <v>0.0669971</v>
      </c>
      <c r="CR86">
        <v>0</v>
      </c>
      <c r="CS86">
        <v>3.5446</v>
      </c>
      <c r="CT86">
        <v>4.99951</v>
      </c>
      <c r="CU86">
        <v>87.442</v>
      </c>
      <c r="CV86">
        <v>4814.34</v>
      </c>
      <c r="CW86">
        <v>37.875</v>
      </c>
      <c r="CX86">
        <v>41.562</v>
      </c>
      <c r="CY86">
        <v>40.312</v>
      </c>
      <c r="CZ86">
        <v>41.125</v>
      </c>
      <c r="DA86">
        <v>40.187</v>
      </c>
      <c r="DB86">
        <v>555.16</v>
      </c>
      <c r="DC86">
        <v>39.87</v>
      </c>
      <c r="DD86">
        <v>0</v>
      </c>
      <c r="DE86">
        <v>1621533234.3</v>
      </c>
      <c r="DF86">
        <v>0</v>
      </c>
      <c r="DG86">
        <v>3.41216</v>
      </c>
      <c r="DH86">
        <v>0.832507682612337</v>
      </c>
      <c r="DI86">
        <v>-4.35918460958968</v>
      </c>
      <c r="DJ86">
        <v>89.123556</v>
      </c>
      <c r="DK86">
        <v>15</v>
      </c>
      <c r="DL86">
        <v>1621532642.5</v>
      </c>
      <c r="DM86" t="s">
        <v>296</v>
      </c>
      <c r="DN86">
        <v>1621532642.5</v>
      </c>
      <c r="DO86">
        <v>1621532639</v>
      </c>
      <c r="DP86">
        <v>3</v>
      </c>
      <c r="DQ86">
        <v>-0.072</v>
      </c>
      <c r="DR86">
        <v>-0.003</v>
      </c>
      <c r="DS86">
        <v>8.557</v>
      </c>
      <c r="DT86">
        <v>0.153</v>
      </c>
      <c r="DU86">
        <v>420</v>
      </c>
      <c r="DV86">
        <v>13</v>
      </c>
      <c r="DW86">
        <v>1.61</v>
      </c>
      <c r="DX86">
        <v>0.39</v>
      </c>
      <c r="DY86">
        <v>-9.41517325</v>
      </c>
      <c r="DZ86">
        <v>0.313794258911838</v>
      </c>
      <c r="EA86">
        <v>0.110683449991123</v>
      </c>
      <c r="EB86">
        <v>1</v>
      </c>
      <c r="EC86">
        <v>3.39933939393939</v>
      </c>
      <c r="ED86">
        <v>0.425145254000309</v>
      </c>
      <c r="EE86">
        <v>0.185712607785637</v>
      </c>
      <c r="EF86">
        <v>1</v>
      </c>
      <c r="EG86">
        <v>-0.0036293231</v>
      </c>
      <c r="EH86">
        <v>-0.0633459109643527</v>
      </c>
      <c r="EI86">
        <v>0.0158392624394049</v>
      </c>
      <c r="EJ86">
        <v>1</v>
      </c>
      <c r="EK86">
        <v>3</v>
      </c>
      <c r="EL86">
        <v>3</v>
      </c>
      <c r="EM86" t="s">
        <v>302</v>
      </c>
      <c r="EN86">
        <v>100</v>
      </c>
      <c r="EO86">
        <v>100</v>
      </c>
      <c r="EP86">
        <v>7.059</v>
      </c>
      <c r="EQ86">
        <v>0.1526</v>
      </c>
      <c r="ER86">
        <v>5.25094258564196</v>
      </c>
      <c r="ES86">
        <v>0.0095515401478521</v>
      </c>
      <c r="ET86">
        <v>-4.08282145803731e-06</v>
      </c>
      <c r="EU86">
        <v>9.61633180237613e-10</v>
      </c>
      <c r="EV86">
        <v>-0.0159267325573649</v>
      </c>
      <c r="EW86">
        <v>0.00964955815971448</v>
      </c>
      <c r="EX86">
        <v>0.000351754833574242</v>
      </c>
      <c r="EY86">
        <v>-6.74969522547015e-06</v>
      </c>
      <c r="EZ86">
        <v>-1</v>
      </c>
      <c r="FA86">
        <v>-1</v>
      </c>
      <c r="FB86">
        <v>-1</v>
      </c>
      <c r="FC86">
        <v>-1</v>
      </c>
      <c r="FD86">
        <v>9.8</v>
      </c>
      <c r="FE86">
        <v>9.9</v>
      </c>
      <c r="FF86">
        <v>2</v>
      </c>
      <c r="FG86">
        <v>794.278</v>
      </c>
      <c r="FH86">
        <v>738.675</v>
      </c>
      <c r="FI86">
        <v>19.9997</v>
      </c>
      <c r="FJ86">
        <v>27.0046</v>
      </c>
      <c r="FK86">
        <v>29.9999</v>
      </c>
      <c r="FL86">
        <v>27.1031</v>
      </c>
      <c r="FM86">
        <v>27.0791</v>
      </c>
      <c r="FN86">
        <v>16.2521</v>
      </c>
      <c r="FO86">
        <v>25.5317</v>
      </c>
      <c r="FP86">
        <v>12.0546</v>
      </c>
      <c r="FQ86">
        <v>20</v>
      </c>
      <c r="FR86">
        <v>236</v>
      </c>
      <c r="FS86">
        <v>13.1149</v>
      </c>
      <c r="FT86">
        <v>99.9954</v>
      </c>
      <c r="FU86">
        <v>100.353</v>
      </c>
    </row>
    <row r="87" spans="1:177">
      <c r="A87">
        <v>71</v>
      </c>
      <c r="B87">
        <v>1621533232.5</v>
      </c>
      <c r="C87">
        <v>140</v>
      </c>
      <c r="D87" t="s">
        <v>438</v>
      </c>
      <c r="E87" t="s">
        <v>439</v>
      </c>
      <c r="G87">
        <v>1621533232.5</v>
      </c>
      <c r="H87">
        <f>CD87*AF87*(BZ87-CA87)/(100*BS87*(1000-AF87*BZ87))</f>
        <v>0</v>
      </c>
      <c r="I87">
        <f>CD87*AF87*(BY87-BX87*(1000-AF87*CA87)/(1000-AF87*BZ87))/(100*BS87)</f>
        <v>0</v>
      </c>
      <c r="J87">
        <f>BX87 - IF(AF87&gt;1, I87*BS87*100.0/(AH87*CL87), 0)</f>
        <v>0</v>
      </c>
      <c r="K87">
        <f>((Q87-H87/2)*J87-I87)/(Q87+H87/2)</f>
        <v>0</v>
      </c>
      <c r="L87">
        <f>K87*(CE87+CF87)/1000.0</f>
        <v>0</v>
      </c>
      <c r="M87">
        <f>(BX87 - IF(AF87&gt;1, I87*BS87*100.0/(AH87*CL87), 0))*(CE87+CF87)/1000.0</f>
        <v>0</v>
      </c>
      <c r="N87">
        <f>2.0/((1/P87-1/O87)+SIGN(P87)*SQRT((1/P87-1/O87)*(1/P87-1/O87) + 4*BT87/((BT87+1)*(BT87+1))*(2*1/P87*1/O87-1/O87*1/O87)))</f>
        <v>0</v>
      </c>
      <c r="O87">
        <f>IF(LEFT(BU87,1)&lt;&gt;"0",IF(LEFT(BU87,1)="1",3.0,BV87),$D$5+$E$5*(CL87*CE87/($K$5*1000))+$F$5*(CL87*CE87/($K$5*1000))*MAX(MIN(BS87,$J$5),$I$5)*MAX(MIN(BS87,$J$5),$I$5)+$G$5*MAX(MIN(BS87,$J$5),$I$5)*(CL87*CE87/($K$5*1000))+$H$5*(CL87*CE87/($K$5*1000))*(CL87*CE87/($K$5*1000)))</f>
        <v>0</v>
      </c>
      <c r="P87">
        <f>H87*(1000-(1000*0.61365*exp(17.502*T87/(240.97+T87))/(CE87+CF87)+BZ87)/2)/(1000*0.61365*exp(17.502*T87/(240.97+T87))/(CE87+CF87)-BZ87)</f>
        <v>0</v>
      </c>
      <c r="Q87">
        <f>1/((BT87+1)/(N87/1.6)+1/(O87/1.37)) + BT87/((BT87+1)/(N87/1.6) + BT87/(O87/1.37))</f>
        <v>0</v>
      </c>
      <c r="R87">
        <f>(BP87*BR87)</f>
        <v>0</v>
      </c>
      <c r="S87">
        <f>(CG87+(R87+2*0.95*5.67E-8*(((CG87+$B$7)+273)^4-(CG87+273)^4)-44100*H87)/(1.84*29.3*O87+8*0.95*5.67E-8*(CG87+273)^3))</f>
        <v>0</v>
      </c>
      <c r="T87">
        <f>($C$7*CH87+$D$7*CI87+$E$7*S87)</f>
        <v>0</v>
      </c>
      <c r="U87">
        <f>0.61365*exp(17.502*T87/(240.97+T87))</f>
        <v>0</v>
      </c>
      <c r="V87">
        <f>(W87/X87*100)</f>
        <v>0</v>
      </c>
      <c r="W87">
        <f>BZ87*(CE87+CF87)/1000</f>
        <v>0</v>
      </c>
      <c r="X87">
        <f>0.61365*exp(17.502*CG87/(240.97+CG87))</f>
        <v>0</v>
      </c>
      <c r="Y87">
        <f>(U87-BZ87*(CE87+CF87)/1000)</f>
        <v>0</v>
      </c>
      <c r="Z87">
        <f>(-H87*44100)</f>
        <v>0</v>
      </c>
      <c r="AA87">
        <f>2*29.3*O87*0.92*(CG87-T87)</f>
        <v>0</v>
      </c>
      <c r="AB87">
        <f>2*0.95*5.67E-8*(((CG87+$B$7)+273)^4-(T87+273)^4)</f>
        <v>0</v>
      </c>
      <c r="AC87">
        <f>R87+AB87+Z87+AA87</f>
        <v>0</v>
      </c>
      <c r="AD87">
        <v>0</v>
      </c>
      <c r="AE87">
        <v>0</v>
      </c>
      <c r="AF87">
        <f>IF(AD87*$H$13&gt;=AH87,1.0,(AH87/(AH87-AD87*$H$13)))</f>
        <v>0</v>
      </c>
      <c r="AG87">
        <f>(AF87-1)*100</f>
        <v>0</v>
      </c>
      <c r="AH87">
        <f>MAX(0,($B$13+$C$13*CL87)/(1+$D$13*CL87)*CE87/(CG87+273)*$E$13)</f>
        <v>0</v>
      </c>
      <c r="AI87" t="s">
        <v>294</v>
      </c>
      <c r="AJ87">
        <v>0</v>
      </c>
      <c r="AK87">
        <v>0</v>
      </c>
      <c r="AL87">
        <f>AK87-AJ87</f>
        <v>0</v>
      </c>
      <c r="AM87">
        <f>AL87/AK87</f>
        <v>0</v>
      </c>
      <c r="AN87">
        <v>0</v>
      </c>
      <c r="AO87" t="s">
        <v>294</v>
      </c>
      <c r="AP87">
        <v>0</v>
      </c>
      <c r="AQ87">
        <v>0</v>
      </c>
      <c r="AR87">
        <f>1-AP87/AQ87</f>
        <v>0</v>
      </c>
      <c r="AS87">
        <v>0.5</v>
      </c>
      <c r="AT87">
        <f>BP87</f>
        <v>0</v>
      </c>
      <c r="AU87">
        <f>I87</f>
        <v>0</v>
      </c>
      <c r="AV87">
        <f>AR87*AS87*AT87</f>
        <v>0</v>
      </c>
      <c r="AW87">
        <f>BB87/AQ87</f>
        <v>0</v>
      </c>
      <c r="AX87">
        <f>(AU87-AN87)/AT87</f>
        <v>0</v>
      </c>
      <c r="AY87">
        <f>(AK87-AQ87)/AQ87</f>
        <v>0</v>
      </c>
      <c r="AZ87" t="s">
        <v>294</v>
      </c>
      <c r="BA87">
        <v>0</v>
      </c>
      <c r="BB87">
        <f>AQ87-BA87</f>
        <v>0</v>
      </c>
      <c r="BC87">
        <f>(AQ87-AP87)/(AQ87-BA87)</f>
        <v>0</v>
      </c>
      <c r="BD87">
        <f>(AK87-AQ87)/(AK87-BA87)</f>
        <v>0</v>
      </c>
      <c r="BE87">
        <f>(AQ87-AP87)/(AQ87-AJ87)</f>
        <v>0</v>
      </c>
      <c r="BF87">
        <f>(AK87-AQ87)/(AK87-AJ87)</f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f>$B$11*CM87+$C$11*CN87+$F$11*CO87*(1-CR87)</f>
        <v>0</v>
      </c>
      <c r="BP87">
        <f>BO87*BQ87</f>
        <v>0</v>
      </c>
      <c r="BQ87">
        <f>($B$11*$D$9+$C$11*$D$9+$F$11*((DB87+CT87)/MAX(DB87+CT87+DC87, 0.1)*$I$9+DC87/MAX(DB87+CT87+DC87, 0.1)*$J$9))/($B$11+$C$11+$F$11)</f>
        <v>0</v>
      </c>
      <c r="BR87">
        <f>($B$11*$K$9+$C$11*$K$9+$F$11*((DB87+CT87)/MAX(DB87+CT87+DC87, 0.1)*$P$9+DC87/MAX(DB87+CT87+DC87, 0.1)*$Q$9))/($B$11+$C$11+$F$11)</f>
        <v>0</v>
      </c>
      <c r="BS87">
        <v>6</v>
      </c>
      <c r="BT87">
        <v>0.5</v>
      </c>
      <c r="BU87" t="s">
        <v>295</v>
      </c>
      <c r="BV87">
        <v>2</v>
      </c>
      <c r="BW87">
        <v>1621533232.5</v>
      </c>
      <c r="BX87">
        <v>217.072</v>
      </c>
      <c r="BY87">
        <v>226.48</v>
      </c>
      <c r="BZ87">
        <v>13.0583</v>
      </c>
      <c r="CA87">
        <v>13.074</v>
      </c>
      <c r="CB87">
        <v>209.986</v>
      </c>
      <c r="CC87">
        <v>12.9056</v>
      </c>
      <c r="CD87">
        <v>699.598</v>
      </c>
      <c r="CE87">
        <v>100.938</v>
      </c>
      <c r="CF87">
        <v>0.0995974</v>
      </c>
      <c r="CG87">
        <v>23.0089</v>
      </c>
      <c r="CH87">
        <v>22.964</v>
      </c>
      <c r="CI87">
        <v>999.9</v>
      </c>
      <c r="CJ87">
        <v>0</v>
      </c>
      <c r="CK87">
        <v>0</v>
      </c>
      <c r="CL87">
        <v>9980</v>
      </c>
      <c r="CM87">
        <v>0</v>
      </c>
      <c r="CN87">
        <v>3.22278</v>
      </c>
      <c r="CO87">
        <v>600.03</v>
      </c>
      <c r="CP87">
        <v>0.933003</v>
      </c>
      <c r="CQ87">
        <v>0.0669971</v>
      </c>
      <c r="CR87">
        <v>0</v>
      </c>
      <c r="CS87">
        <v>3.3931</v>
      </c>
      <c r="CT87">
        <v>4.99951</v>
      </c>
      <c r="CU87">
        <v>86.4661</v>
      </c>
      <c r="CV87">
        <v>4814.34</v>
      </c>
      <c r="CW87">
        <v>37.875</v>
      </c>
      <c r="CX87">
        <v>41.562</v>
      </c>
      <c r="CY87">
        <v>40.312</v>
      </c>
      <c r="CZ87">
        <v>41.125</v>
      </c>
      <c r="DA87">
        <v>40.187</v>
      </c>
      <c r="DB87">
        <v>555.17</v>
      </c>
      <c r="DC87">
        <v>39.87</v>
      </c>
      <c r="DD87">
        <v>0</v>
      </c>
      <c r="DE87">
        <v>1621533236.1</v>
      </c>
      <c r="DF87">
        <v>0</v>
      </c>
      <c r="DG87">
        <v>3.40482692307692</v>
      </c>
      <c r="DH87">
        <v>0.474868364940835</v>
      </c>
      <c r="DI87">
        <v>-8.49900852987432</v>
      </c>
      <c r="DJ87">
        <v>88.8422461538462</v>
      </c>
      <c r="DK87">
        <v>15</v>
      </c>
      <c r="DL87">
        <v>1621532642.5</v>
      </c>
      <c r="DM87" t="s">
        <v>296</v>
      </c>
      <c r="DN87">
        <v>1621532642.5</v>
      </c>
      <c r="DO87">
        <v>1621532639</v>
      </c>
      <c r="DP87">
        <v>3</v>
      </c>
      <c r="DQ87">
        <v>-0.072</v>
      </c>
      <c r="DR87">
        <v>-0.003</v>
      </c>
      <c r="DS87">
        <v>8.557</v>
      </c>
      <c r="DT87">
        <v>0.153</v>
      </c>
      <c r="DU87">
        <v>420</v>
      </c>
      <c r="DV87">
        <v>13</v>
      </c>
      <c r="DW87">
        <v>1.61</v>
      </c>
      <c r="DX87">
        <v>0.39</v>
      </c>
      <c r="DY87">
        <v>-9.40589975</v>
      </c>
      <c r="DZ87">
        <v>0.519998161350861</v>
      </c>
      <c r="EA87">
        <v>0.118207815213028</v>
      </c>
      <c r="EB87">
        <v>0</v>
      </c>
      <c r="EC87">
        <v>3.39733428571429</v>
      </c>
      <c r="ED87">
        <v>0.295635403350597</v>
      </c>
      <c r="EE87">
        <v>0.182953405376275</v>
      </c>
      <c r="EF87">
        <v>1</v>
      </c>
      <c r="EG87">
        <v>-0.0065797319</v>
      </c>
      <c r="EH87">
        <v>-0.0862677467166979</v>
      </c>
      <c r="EI87">
        <v>0.0169950285424054</v>
      </c>
      <c r="EJ87">
        <v>1</v>
      </c>
      <c r="EK87">
        <v>2</v>
      </c>
      <c r="EL87">
        <v>3</v>
      </c>
      <c r="EM87" t="s">
        <v>297</v>
      </c>
      <c r="EN87">
        <v>100</v>
      </c>
      <c r="EO87">
        <v>100</v>
      </c>
      <c r="EP87">
        <v>7.086</v>
      </c>
      <c r="EQ87">
        <v>0.1527</v>
      </c>
      <c r="ER87">
        <v>5.25094258564196</v>
      </c>
      <c r="ES87">
        <v>0.0095515401478521</v>
      </c>
      <c r="ET87">
        <v>-4.08282145803731e-06</v>
      </c>
      <c r="EU87">
        <v>9.61633180237613e-10</v>
      </c>
      <c r="EV87">
        <v>-0.0159267325573649</v>
      </c>
      <c r="EW87">
        <v>0.00964955815971448</v>
      </c>
      <c r="EX87">
        <v>0.000351754833574242</v>
      </c>
      <c r="EY87">
        <v>-6.74969522547015e-06</v>
      </c>
      <c r="EZ87">
        <v>-1</v>
      </c>
      <c r="FA87">
        <v>-1</v>
      </c>
      <c r="FB87">
        <v>-1</v>
      </c>
      <c r="FC87">
        <v>-1</v>
      </c>
      <c r="FD87">
        <v>9.8</v>
      </c>
      <c r="FE87">
        <v>9.9</v>
      </c>
      <c r="FF87">
        <v>2</v>
      </c>
      <c r="FG87">
        <v>793.711</v>
      </c>
      <c r="FH87">
        <v>738.676</v>
      </c>
      <c r="FI87">
        <v>19.9997</v>
      </c>
      <c r="FJ87">
        <v>27.0046</v>
      </c>
      <c r="FK87">
        <v>30</v>
      </c>
      <c r="FL87">
        <v>27.1008</v>
      </c>
      <c r="FM87">
        <v>27.0786</v>
      </c>
      <c r="FN87">
        <v>16.4444</v>
      </c>
      <c r="FO87">
        <v>25.5317</v>
      </c>
      <c r="FP87">
        <v>12.0546</v>
      </c>
      <c r="FQ87">
        <v>20</v>
      </c>
      <c r="FR87">
        <v>239.39</v>
      </c>
      <c r="FS87">
        <v>13.1149</v>
      </c>
      <c r="FT87">
        <v>99.9947</v>
      </c>
      <c r="FU87">
        <v>100.354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2021-05-20T10:54:08Z</dcterms:created>
  <dcterms:modified xsi:type="dcterms:W3CDTF">2021-05-20T10:54:08Z</dcterms:modified>
</cp:coreProperties>
</file>