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<sst xmlns="http://schemas.openxmlformats.org/spreadsheetml/2006/main" count="1248" uniqueCount="390">
  <si>
    <t>File opened</t>
  </si>
  <si>
    <t>2021-05-04 12:33:55</t>
  </si>
  <si>
    <t>Console s/n</t>
  </si>
  <si>
    <t>68C-812019</t>
  </si>
  <si>
    <t>Console ver</t>
  </si>
  <si>
    <t>Bluestem v.1.4.02</t>
  </si>
  <si>
    <t>Scripts ver</t>
  </si>
  <si>
    <t>2020.02  1.4.02, Jan 2020</t>
  </si>
  <si>
    <t>Head s/n</t>
  </si>
  <si>
    <t>68H-712009</t>
  </si>
  <si>
    <t>Head ver</t>
  </si>
  <si>
    <t>1.4.0</t>
  </si>
  <si>
    <t>Head cal</t>
  </si>
  <si>
    <t>{"co2bzero": "0.91356", "h2oaspan2": "0", "co2bspan2b": "0.315813", "h2obspanconc1": "12.14", "h2obspan1": "1.00269", "oxygen": "21", "ssa_ref": "32011.3", "chamberpressurezero": "2.70353", "co2aspan2a": "0.316838", "h2obspan2a": "0.0707583", "flowbzero": "0.35182", "co2bspan2": "-0.0310871", "h2oaspan1": "1.00803", "h2obzero": "1.06088", "flowmeterzero": "0.997844", "flowazero": "0.273", "co2bspanconc2": "305.4", "h2oaspanconc1": "12.13", "tazero": "0.0341759", "h2obspan2b": "0.070949", "co2azero": "0.922313", "h2oaspan2b": "0.0705203", "co2aspan1": "1.0013", "h2obspanconc2": "0", "h2oaspan2a": "0.0699583", "co2bspan2a": "0.318485", "co2aspan2b": "0.314238", "ssb_ref": "32930.3", "h2obspan2": "0", "co2bspan1": "1.00151", "co2bspanconc1": "2486", "co2aspanconc2": "305.4", "co2aspan2": "-0.0300219", "tbzero": "0.143333", "h2oazero": "1.06526", "h2oaspanconc2": "0", "co2aspanconc1": "2486"}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</si>
  <si>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</si>
  <si>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</si>
  <si>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</si>
  <si>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</si>
  <si>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</si>
  <si>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</si>
  <si>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</si>
  <si>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</si>
  <si>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</si>
  <si>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12:33:55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</si>
  <si>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</si>
  <si>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</si>
  <si>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</si>
  <si>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</si>
  <si>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</si>
  <si>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</si>
  <si>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</si>
  <si>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</si>
  <si>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</si>
  <si>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</si>
  <si>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</si>
  <si>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</si>
  <si>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</si>
  <si>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</si>
  <si>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</si>
  <si>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</si>
  <si>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</si>
  <si>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</si>
  <si>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</si>
  <si>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</si>
  <si>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</si>
  <si>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</si>
  <si>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</si>
  <si>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</si>
  <si>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</si>
  <si>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</si>
  <si>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</si>
  <si>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</si>
  <si>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</si>
  <si>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</si>
  <si>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</si>
  <si>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</si>
  <si>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</si>
  <si>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</si>
  <si>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</si>
  <si>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</si>
  <si>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</si>
  <si>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</si>
  <si>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</si>
  <si>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</si>
  <si>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</si>
  <si>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</si>
  <si>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</si>
  <si>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</si>
  <si>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</si>
  <si>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</si>
  <si>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</si>
  <si>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</si>
  <si>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</si>
  <si>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</si>
  <si>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</si>
  <si>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</si>
  <si>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</si>
  <si>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4.77908 84.466 386.666 636.341 884.049 1061.15 1204.82 1272.38</t>
  </si>
  <si>
    <t>Fs_true</t>
  </si>
  <si>
    <t>0.0975787 105.783 401.679 600.971 800.449 1000.66 1200.94 1401</t>
  </si>
  <si>
    <t>leak_wt</t>
  </si>
  <si>
    <t>Sys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</si>
  <si>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</si>
  <si>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</si>
  <si>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</si>
  <si>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</si>
  <si>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</si>
  <si>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</si>
  <si>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</si>
  <si>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</si>
  <si>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</si>
  <si>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</si>
  <si>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</si>
  <si>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</si>
  <si>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</si>
  <si>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</si>
  <si>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</si>
  <si>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</si>
  <si>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</si>
  <si>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</si>
  <si>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</si>
  <si>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</si>
  <si>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</si>
  <si>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</si>
  <si>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</si>
  <si>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</si>
  <si>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</si>
  <si>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</si>
  <si>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</si>
  <si>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</si>
  <si>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</si>
  <si>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</si>
  <si>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</si>
  <si>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</si>
  <si>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</si>
  <si>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</si>
  <si>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</si>
  <si>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</si>
  <si>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</si>
  <si>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</si>
  <si>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</si>
  <si>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</si>
  <si>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</si>
  <si>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</si>
  <si>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</si>
  <si>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</si>
  <si>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</si>
  <si>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</si>
  <si>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</si>
  <si>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</si>
  <si>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</si>
  <si>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</si>
  <si>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</si>
  <si>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</si>
  <si>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</si>
  <si>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</si>
  <si>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</si>
  <si>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</si>
  <si>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</si>
  <si>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</si>
  <si>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</si>
  <si>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</si>
  <si>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</si>
  <si>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</si>
  <si>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</si>
  <si>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</si>
  <si>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</si>
  <si>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</si>
  <si>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</si>
  <si>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</si>
  <si>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</si>
  <si>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</si>
  <si>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</si>
  <si>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</si>
  <si>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</si>
  <si>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</si>
  <si>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</si>
  <si>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</si>
  <si>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</si>
  <si>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</si>
  <si>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</si>
  <si>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</si>
  <si>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</si>
  <si>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</si>
  <si>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</si>
  <si>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</si>
  <si>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</si>
  <si>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</si>
  <si>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</si>
  <si>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</si>
  <si>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</si>
  <si>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</si>
  <si>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</si>
  <si>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</si>
  <si>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</si>
  <si>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</si>
  <si>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</si>
  <si>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</si>
  <si>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</si>
  <si>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</si>
  <si>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</si>
  <si>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</si>
  <si>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</si>
  <si>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</si>
  <si>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</si>
  <si>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</si>
  <si>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</si>
  <si>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</si>
  <si>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</si>
  <si>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</si>
  <si>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</si>
  <si>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</si>
  <si>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</si>
  <si>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</si>
  <si>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</si>
  <si>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</si>
  <si>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</si>
  <si>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</si>
  <si>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</si>
  <si>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</si>
  <si>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</si>
  <si>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</si>
  <si>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</si>
  <si>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</si>
  <si>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</si>
  <si>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</si>
  <si>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</si>
  <si>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</si>
  <si>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</si>
  <si>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</si>
  <si>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</si>
  <si>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</si>
  <si>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</si>
  <si>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</si>
  <si>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</si>
  <si>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</si>
  <si>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</si>
  <si>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</si>
  <si>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</si>
  <si>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</si>
  <si>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</si>
  <si>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</si>
  <si>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</si>
  <si>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</si>
  <si>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</si>
  <si>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</si>
  <si>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</si>
  <si>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</si>
  <si>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</si>
  <si>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</si>
  <si>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</si>
  <si>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</si>
  <si>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</si>
  <si>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</si>
  <si>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</si>
  <si>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</si>
  <si>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</si>
  <si>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</si>
  <si>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</si>
  <si>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</si>
  <si>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</si>
  <si>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</si>
  <si>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</si>
  <si>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</si>
  <si>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</si>
  <si>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</si>
  <si>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</si>
  <si>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</si>
  <si>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</si>
  <si>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</si>
  <si>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</si>
  <si>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</si>
  <si>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</si>
  <si>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</si>
  <si>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</si>
  <si>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</si>
  <si>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</si>
  <si>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</si>
  <si>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</si>
  <si>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</si>
  <si>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</si>
  <si>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</si>
  <si>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</si>
  <si>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</si>
  <si>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</si>
  <si>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</si>
  <si>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</si>
  <si>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</si>
  <si>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</si>
  <si>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</si>
  <si>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</si>
  <si>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</si>
  <si>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</si>
  <si>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</si>
  <si>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</si>
  <si>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</si>
  <si>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</si>
  <si>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</si>
  <si>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</si>
  <si>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</si>
  <si>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</si>
  <si>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</si>
  <si>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</si>
  <si>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</si>
  <si>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</si>
  <si>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</si>
  <si>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</si>
  <si>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</si>
  <si>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</si>
  <si>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</si>
  <si>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</si>
  <si>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20210504 12:42:15</t>
  </si>
  <si>
    <t>12:42:15</t>
  </si>
  <si>
    <t>-</t>
  </si>
  <si>
    <t>0: Broadleaf</t>
  </si>
  <si>
    <t>12:38:19</t>
  </si>
  <si>
    <t>2/3</t>
  </si>
  <si>
    <t>20210504 12:42:45</t>
  </si>
  <si>
    <t>12:42:45</t>
  </si>
  <si>
    <t>3/3</t>
  </si>
  <si>
    <t>20210504 12:43:15</t>
  </si>
  <si>
    <t>12:43:15</t>
  </si>
  <si>
    <t>20210504 12:43:45</t>
  </si>
  <si>
    <t>12:43:45</t>
  </si>
  <si>
    <t>20210504 12:44:15</t>
  </si>
  <si>
    <t>12:44:15</t>
  </si>
  <si>
    <t>20210504 12:44:45</t>
  </si>
  <si>
    <t>12:44:45</t>
  </si>
  <si>
    <t>20210504 12:45:15</t>
  </si>
  <si>
    <t>12:45:15</t>
  </si>
  <si>
    <t>20210504 12:45:45</t>
  </si>
  <si>
    <t>12:45:45</t>
  </si>
  <si>
    <t>20210504 12:46:15</t>
  </si>
  <si>
    <t>12:46:15</t>
  </si>
  <si>
    <t>1/3</t>
  </si>
  <si>
    <t>20210504 12:46:45</t>
  </si>
  <si>
    <t>12:46:45</t>
  </si>
  <si>
    <t>20210504 12:47:15</t>
  </si>
  <si>
    <t>12:47:15</t>
  </si>
  <si>
    <t>20210504 12:47:45</t>
  </si>
  <si>
    <t>12:47:45</t>
  </si>
  <si>
    <t>20210504 12:48:15</t>
  </si>
  <si>
    <t>12:48:15</t>
  </si>
  <si>
    <t>20210504 12:48:45</t>
  </si>
  <si>
    <t>12:48:45</t>
  </si>
  <si>
    <t>20210504 12:49:15</t>
  </si>
  <si>
    <t>12:49:15</t>
  </si>
  <si>
    <t>20210504 12:49:45</t>
  </si>
  <si>
    <t>12:49:45</t>
  </si>
  <si>
    <t>20210504 12:50:15</t>
  </si>
  <si>
    <t>12:50:15</t>
  </si>
  <si>
    <t>20210504 12:50:45</t>
  </si>
  <si>
    <t>12:50:45</t>
  </si>
  <si>
    <t>20210504 12:51:15</t>
  </si>
  <si>
    <t>12:51:15</t>
  </si>
  <si>
    <t>20210504 12:51:45</t>
  </si>
  <si>
    <t>12:51:45</t>
  </si>
  <si>
    <t>20210504 12:52:15</t>
  </si>
  <si>
    <t>12:52:15</t>
  </si>
  <si>
    <t>20210504 12:52:45</t>
  </si>
  <si>
    <t>12:52:45</t>
  </si>
  <si>
    <t>20210504 12:53:15</t>
  </si>
  <si>
    <t>12:53:15</t>
  </si>
  <si>
    <t>20210504 12:53:45</t>
  </si>
  <si>
    <t>12:53:45</t>
  </si>
  <si>
    <t>20210504 12:54:15</t>
  </si>
  <si>
    <t>12:54:15</t>
  </si>
  <si>
    <t>0/3</t>
  </si>
  <si>
    <t>20210504 12:54:45</t>
  </si>
  <si>
    <t>12:54:45</t>
  </si>
  <si>
    <t>20210504 12:55:15</t>
  </si>
  <si>
    <t>12:55:15</t>
  </si>
  <si>
    <t>20210504 12:55:45</t>
  </si>
  <si>
    <t>12:55:45</t>
  </si>
  <si>
    <t>20210504 12:56:15</t>
  </si>
  <si>
    <t>12:56:15</t>
  </si>
  <si>
    <t>20210504 12:56:45</t>
  </si>
  <si>
    <t>12:56:45</t>
  </si>
  <si>
    <t>20210504 12:57:15</t>
  </si>
  <si>
    <t>12:57:15</t>
  </si>
  <si>
    <t>20210504 12:57:45</t>
  </si>
  <si>
    <t>12:57:45</t>
  </si>
  <si>
    <t>20210504 12:58:15</t>
  </si>
  <si>
    <t>12:58:15</t>
  </si>
  <si>
    <t>20210504 12:58:45</t>
  </si>
  <si>
    <t>12:58:45</t>
  </si>
  <si>
    <t>20210504 12:59:15</t>
  </si>
  <si>
    <t>12:59:15</t>
  </si>
  <si>
    <t>20210504 12:59:45</t>
  </si>
  <si>
    <t>12:59:45</t>
  </si>
  <si>
    <t>20210504 13:00:15</t>
  </si>
  <si>
    <t>13:00:15</t>
  </si>
  <si>
    <t>20210504 13:00:45</t>
  </si>
  <si>
    <t>13:00:45</t>
  </si>
  <si>
    <t>20210504 13:01:15</t>
  </si>
  <si>
    <t>13:01:15</t>
  </si>
  <si>
    <t>20210504 13:01:45</t>
  </si>
  <si>
    <t>13:01:45</t>
  </si>
  <si>
    <t>20210504 13:02:15</t>
  </si>
  <si>
    <t>13:02:15</t>
  </si>
  <si>
    <t>20210504 13:02:45</t>
  </si>
  <si>
    <t>13:02:45</t>
  </si>
  <si>
    <t>20210504 13:03:15</t>
  </si>
  <si>
    <t>13:03:15</t>
  </si>
  <si>
    <t>20210504 13:03:45</t>
  </si>
  <si>
    <t>13:03:45</t>
  </si>
  <si>
    <t>20210504 13:04:15</t>
  </si>
  <si>
    <t>13:04:15</t>
  </si>
  <si>
    <t>20210504 13:04:45</t>
  </si>
  <si>
    <t>13:04:45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</si>
</sst>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62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83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100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G16" t="s">
        <v>268</v>
      </c>
      <c r="H16" t="s">
        <v>269</v>
      </c>
      <c r="I16" t="s">
        <v>270</v>
      </c>
      <c r="J16" t="s">
        <v>270</v>
      </c>
      <c r="K16" t="s">
        <v>174</v>
      </c>
      <c r="L16" t="s">
        <v>174</v>
      </c>
      <c r="M16" t="s">
        <v>268</v>
      </c>
      <c r="N16" t="s">
        <v>268</v>
      </c>
      <c r="O16" t="s">
        <v>268</v>
      </c>
      <c r="P16" t="s">
        <v>268</v>
      </c>
      <c r="Q16" t="s">
        <v>271</v>
      </c>
      <c r="R16" t="s">
        <v>272</v>
      </c>
      <c r="S16" t="s">
        <v>272</v>
      </c>
      <c r="T16" t="s">
        <v>273</v>
      </c>
      <c r="U16" t="s">
        <v>274</v>
      </c>
      <c r="V16" t="s">
        <v>273</v>
      </c>
      <c r="W16" t="s">
        <v>273</v>
      </c>
      <c r="X16" t="s">
        <v>273</v>
      </c>
      <c r="Y16" t="s">
        <v>271</v>
      </c>
      <c r="Z16" t="s">
        <v>271</v>
      </c>
      <c r="AA16" t="s">
        <v>271</v>
      </c>
      <c r="AB16" t="s">
        <v>271</v>
      </c>
      <c r="AC16" t="s">
        <v>275</v>
      </c>
      <c r="AD16" t="s">
        <v>274</v>
      </c>
      <c r="AF16" t="s">
        <v>274</v>
      </c>
      <c r="AG16" t="s">
        <v>275</v>
      </c>
      <c r="AM16" t="s">
        <v>269</v>
      </c>
      <c r="AS16" t="s">
        <v>269</v>
      </c>
      <c r="AT16" t="s">
        <v>269</v>
      </c>
      <c r="AU16" t="s">
        <v>269</v>
      </c>
      <c r="AW16" t="s">
        <v>276</v>
      </c>
      <c r="BG16" t="s">
        <v>277</v>
      </c>
      <c r="BH16" t="s">
        <v>277</v>
      </c>
      <c r="BI16" t="s">
        <v>277</v>
      </c>
      <c r="BJ16" t="s">
        <v>269</v>
      </c>
      <c r="BL16" t="s">
        <v>278</v>
      </c>
      <c r="BN16" t="s">
        <v>269</v>
      </c>
      <c r="BO16" t="s">
        <v>269</v>
      </c>
      <c r="BQ16" t="s">
        <v>279</v>
      </c>
      <c r="BR16" t="s">
        <v>280</v>
      </c>
      <c r="BU16" t="s">
        <v>268</v>
      </c>
      <c r="BV16" t="s">
        <v>267</v>
      </c>
      <c r="BW16" t="s">
        <v>270</v>
      </c>
      <c r="BX16" t="s">
        <v>270</v>
      </c>
      <c r="BY16" t="s">
        <v>281</v>
      </c>
      <c r="BZ16" t="s">
        <v>281</v>
      </c>
      <c r="CA16" t="s">
        <v>270</v>
      </c>
      <c r="CB16" t="s">
        <v>281</v>
      </c>
      <c r="CC16" t="s">
        <v>275</v>
      </c>
      <c r="CD16" t="s">
        <v>273</v>
      </c>
      <c r="CE16" t="s">
        <v>273</v>
      </c>
      <c r="CF16" t="s">
        <v>272</v>
      </c>
      <c r="CG16" t="s">
        <v>272</v>
      </c>
      <c r="CH16" t="s">
        <v>272</v>
      </c>
      <c r="CI16" t="s">
        <v>272</v>
      </c>
      <c r="CJ16" t="s">
        <v>272</v>
      </c>
      <c r="CK16" t="s">
        <v>282</v>
      </c>
      <c r="CL16" t="s">
        <v>269</v>
      </c>
      <c r="CM16" t="s">
        <v>269</v>
      </c>
      <c r="CN16" t="s">
        <v>269</v>
      </c>
      <c r="CS16" t="s">
        <v>269</v>
      </c>
      <c r="CV16" t="s">
        <v>272</v>
      </c>
      <c r="CW16" t="s">
        <v>272</v>
      </c>
      <c r="CX16" t="s">
        <v>272</v>
      </c>
      <c r="CY16" t="s">
        <v>272</v>
      </c>
      <c r="CZ16" t="s">
        <v>272</v>
      </c>
      <c r="DA16" t="s">
        <v>269</v>
      </c>
      <c r="DB16" t="s">
        <v>269</v>
      </c>
      <c r="DC16" t="s">
        <v>269</v>
      </c>
      <c r="DD16" t="s">
        <v>267</v>
      </c>
      <c r="DG16" t="s">
        <v>283</v>
      </c>
      <c r="DH16" t="s">
        <v>283</v>
      </c>
      <c r="DJ16" t="s">
        <v>267</v>
      </c>
      <c r="DK16" t="s">
        <v>284</v>
      </c>
      <c r="DM16" t="s">
        <v>267</v>
      </c>
      <c r="DN16" t="s">
        <v>267</v>
      </c>
      <c r="DP16" t="s">
        <v>285</v>
      </c>
      <c r="DQ16" t="s">
        <v>286</v>
      </c>
      <c r="DR16" t="s">
        <v>285</v>
      </c>
      <c r="DS16" t="s">
        <v>286</v>
      </c>
      <c r="DT16" t="s">
        <v>285</v>
      </c>
      <c r="DU16" t="s">
        <v>286</v>
      </c>
      <c r="DV16" t="s">
        <v>274</v>
      </c>
      <c r="DW16" t="s">
        <v>274</v>
      </c>
      <c r="DX16" t="s">
        <v>270</v>
      </c>
      <c r="DY16" t="s">
        <v>287</v>
      </c>
      <c r="DZ16" t="s">
        <v>270</v>
      </c>
      <c r="EC16" t="s">
        <v>288</v>
      </c>
      <c r="EF16" t="s">
        <v>281</v>
      </c>
      <c r="EG16" t="s">
        <v>289</v>
      </c>
      <c r="EH16" t="s">
        <v>281</v>
      </c>
      <c r="EM16" t="s">
        <v>274</v>
      </c>
      <c r="EN16" t="s">
        <v>274</v>
      </c>
      <c r="EO16" t="s">
        <v>285</v>
      </c>
      <c r="EP16" t="s">
        <v>286</v>
      </c>
      <c r="EQ16" t="s">
        <v>286</v>
      </c>
      <c r="EU16" t="s">
        <v>286</v>
      </c>
      <c r="EY16" t="s">
        <v>270</v>
      </c>
      <c r="EZ16" t="s">
        <v>270</v>
      </c>
      <c r="FA16" t="s">
        <v>281</v>
      </c>
      <c r="FB16" t="s">
        <v>281</v>
      </c>
      <c r="FC16" t="s">
        <v>290</v>
      </c>
      <c r="FD16" t="s">
        <v>290</v>
      </c>
      <c r="FF16" t="s">
        <v>275</v>
      </c>
      <c r="FG16" t="s">
        <v>275</v>
      </c>
      <c r="FH16" t="s">
        <v>272</v>
      </c>
      <c r="FI16" t="s">
        <v>272</v>
      </c>
      <c r="FJ16" t="s">
        <v>272</v>
      </c>
      <c r="FK16" t="s">
        <v>272</v>
      </c>
      <c r="FL16" t="s">
        <v>272</v>
      </c>
      <c r="FM16" t="s">
        <v>274</v>
      </c>
      <c r="FN16" t="s">
        <v>274</v>
      </c>
      <c r="FO16" t="s">
        <v>274</v>
      </c>
      <c r="FP16" t="s">
        <v>272</v>
      </c>
      <c r="FQ16" t="s">
        <v>270</v>
      </c>
      <c r="FR16" t="s">
        <v>281</v>
      </c>
      <c r="FS16" t="s">
        <v>274</v>
      </c>
      <c r="FT16" t="s">
        <v>274</v>
      </c>
    </row>
    <row r="17" spans="1:176">
      <c r="A17">
        <v>1</v>
      </c>
      <c r="B17">
        <v>1620157335.1</v>
      </c>
      <c r="C17">
        <v>0</v>
      </c>
      <c r="D17" t="s">
        <v>291</v>
      </c>
      <c r="E17" t="s">
        <v>292</v>
      </c>
      <c r="F17">
        <v>1620157334.1</v>
      </c>
      <c r="G17">
        <f>CC17*AE17*(BY17-BZ17)/(100*BR17*(1000-AE17*BY17))</f>
        <v>0</v>
      </c>
      <c r="H17">
        <f>CC17*AE17*(BX17-BW17*(1000-AE17*BZ17)/(1000-AE17*BY17))/(100*BR17)</f>
        <v>0</v>
      </c>
      <c r="I17">
        <f>BW17 - IF(AE17&gt;1, H17*BR17*100.0/(AG17*CK17), 0)</f>
        <v>0</v>
      </c>
      <c r="J17">
        <f>((P17-G17/2)*I17-H17)/(P17+G17/2)</f>
        <v>0</v>
      </c>
      <c r="K17">
        <f>J17*(CD17+CE17)/1000.0</f>
        <v>0</v>
      </c>
      <c r="L17">
        <f>(BW17 - IF(AE17&gt;1, H17*BR17*100.0/(AG17*CK17), 0))*(CD17+CE17)/1000.0</f>
        <v>0</v>
      </c>
      <c r="M17">
        <f>2.0/((1/O17-1/N17)+SIGN(O17)*SQRT((1/O17-1/N17)*(1/O17-1/N17) + 4*BS17/((BS17+1)*(BS17+1))*(2*1/O17*1/N17-1/N17*1/N17)))</f>
        <v>0</v>
      </c>
      <c r="N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O17">
        <f>G17*(1000-(1000*0.61365*exp(17.502*S17/(240.97+S17))/(CD17+CE17)+BY17)/2)/(1000*0.61365*exp(17.502*S17/(240.97+S17))/(CD17+CE17)-BY17)</f>
        <v>0</v>
      </c>
      <c r="P17">
        <f>1/((BS17+1)/(M17/1.6)+1/(N17/1.37)) + BS17/((BS17+1)/(M17/1.6) + BS17/(N17/1.37))</f>
        <v>0</v>
      </c>
      <c r="Q17">
        <f>(BO17*BQ17)</f>
        <v>0</v>
      </c>
      <c r="R17">
        <f>(CF17+(Q17+2*0.95*5.67E-8*(((CF17+$B$7)+273)^4-(CF17+273)^4)-44100*G17)/(1.84*29.3*N17+8*0.95*5.67E-8*(CF17+273)^3))</f>
        <v>0</v>
      </c>
      <c r="S17">
        <f>($C$7*CG17+$D$7*CH17+$E$7*R17)</f>
        <v>0</v>
      </c>
      <c r="T17">
        <f>0.61365*exp(17.502*S17/(240.97+S17))</f>
        <v>0</v>
      </c>
      <c r="U17">
        <f>(V17/W17*100)</f>
        <v>0</v>
      </c>
      <c r="V17">
        <f>BY17*(CD17+CE17)/1000</f>
        <v>0</v>
      </c>
      <c r="W17">
        <f>0.61365*exp(17.502*CF17/(240.97+CF17))</f>
        <v>0</v>
      </c>
      <c r="X17">
        <f>(T17-BY17*(CD17+CE17)/1000)</f>
        <v>0</v>
      </c>
      <c r="Y17">
        <f>(-G17*44100)</f>
        <v>0</v>
      </c>
      <c r="Z17">
        <f>2*29.3*N17*0.92*(CF17-S17)</f>
        <v>0</v>
      </c>
      <c r="AA17">
        <f>2*0.95*5.67E-8*(((CF17+$B$7)+273)^4-(S17+273)^4)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MAX(0,($B$13+$C$13*CK17)/(1+$D$13*CK17)*CD17/(CF17+273)*$E$13)</f>
        <v>0</v>
      </c>
      <c r="AH17" t="s">
        <v>293</v>
      </c>
      <c r="AI17">
        <v>0</v>
      </c>
      <c r="AJ17">
        <v>0</v>
      </c>
      <c r="AK17">
        <f>AJ17-AI17</f>
        <v>0</v>
      </c>
      <c r="AL17">
        <f>AK17/AJ17</f>
        <v>0</v>
      </c>
      <c r="AM17">
        <v>0</v>
      </c>
      <c r="AN17" t="s">
        <v>293</v>
      </c>
      <c r="AO17">
        <v>0</v>
      </c>
      <c r="AP17">
        <v>0</v>
      </c>
      <c r="AQ17">
        <f>1-AO17/AP17</f>
        <v>0</v>
      </c>
      <c r="AR17">
        <v>0.5</v>
      </c>
      <c r="AS17">
        <f>BO17</f>
        <v>0</v>
      </c>
      <c r="AT17">
        <f>H17</f>
        <v>0</v>
      </c>
      <c r="AU17">
        <f>AQ17*AR17*AS17</f>
        <v>0</v>
      </c>
      <c r="AV17">
        <f>BA17/AP17</f>
        <v>0</v>
      </c>
      <c r="AW17">
        <f>(AT17-AM17)/AS17</f>
        <v>0</v>
      </c>
      <c r="AX17">
        <f>(AJ17-AP17)/AP17</f>
        <v>0</v>
      </c>
      <c r="AY17" t="s">
        <v>293</v>
      </c>
      <c r="AZ17">
        <v>0</v>
      </c>
      <c r="BA17">
        <f>AP17-AZ17</f>
        <v>0</v>
      </c>
      <c r="BB17">
        <f>(AP17-AO17)/(AP17-AZ17)</f>
        <v>0</v>
      </c>
      <c r="BC17">
        <f>(AJ17-AP17)/(AJ17-AZ17)</f>
        <v>0</v>
      </c>
      <c r="BD17">
        <f>(AP17-AO17)/(AP17-AI17)</f>
        <v>0</v>
      </c>
      <c r="BE17">
        <f>(AJ17-AP17)/(AJ17-AI17)</f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294</v>
      </c>
      <c r="BU17">
        <v>2</v>
      </c>
      <c r="BV17">
        <v>1620157334.1</v>
      </c>
      <c r="BW17">
        <v>403.586</v>
      </c>
      <c r="BX17">
        <v>420.030333333333</v>
      </c>
      <c r="BY17">
        <v>33.2570333333333</v>
      </c>
      <c r="BZ17">
        <v>22.9671</v>
      </c>
      <c r="CA17">
        <v>404.638333333333</v>
      </c>
      <c r="CB17">
        <v>33.4164333333333</v>
      </c>
      <c r="CC17">
        <v>700.035333333333</v>
      </c>
      <c r="CD17">
        <v>101.319666666667</v>
      </c>
      <c r="CE17">
        <v>0.100500333333333</v>
      </c>
      <c r="CF17">
        <v>42.1557</v>
      </c>
      <c r="CG17">
        <v>39.2269666666667</v>
      </c>
      <c r="CH17">
        <v>999.9</v>
      </c>
      <c r="CI17">
        <v>0</v>
      </c>
      <c r="CJ17">
        <v>0</v>
      </c>
      <c r="CK17">
        <v>9962.08333333333</v>
      </c>
      <c r="CL17">
        <v>0</v>
      </c>
      <c r="CM17">
        <v>2.42621</v>
      </c>
      <c r="CN17">
        <v>600.245</v>
      </c>
      <c r="CO17">
        <v>0.932989666666667</v>
      </c>
      <c r="CP17">
        <v>0.0670106666666667</v>
      </c>
      <c r="CQ17">
        <v>0</v>
      </c>
      <c r="CR17">
        <v>982.15</v>
      </c>
      <c r="CS17">
        <v>4.99912</v>
      </c>
      <c r="CT17">
        <v>5892.12333333333</v>
      </c>
      <c r="CU17">
        <v>3807.11333333333</v>
      </c>
      <c r="CV17">
        <v>39.0416666666667</v>
      </c>
      <c r="CW17">
        <v>41.25</v>
      </c>
      <c r="CX17">
        <v>40.3953333333333</v>
      </c>
      <c r="CY17">
        <v>41.5623333333333</v>
      </c>
      <c r="CZ17">
        <v>42.5413333333333</v>
      </c>
      <c r="DA17">
        <v>555.356666666667</v>
      </c>
      <c r="DB17">
        <v>39.8866666666667</v>
      </c>
      <c r="DC17">
        <v>0</v>
      </c>
      <c r="DD17">
        <v>1620157335</v>
      </c>
      <c r="DE17">
        <v>0</v>
      </c>
      <c r="DF17">
        <v>982.31476</v>
      </c>
      <c r="DG17">
        <v>-1.41807693530843</v>
      </c>
      <c r="DH17">
        <v>-9.36153846301772</v>
      </c>
      <c r="DI17">
        <v>5890.5748</v>
      </c>
      <c r="DJ17">
        <v>15</v>
      </c>
      <c r="DK17">
        <v>1620157099.6</v>
      </c>
      <c r="DL17" t="s">
        <v>295</v>
      </c>
      <c r="DM17">
        <v>1620157083.1</v>
      </c>
      <c r="DN17">
        <v>1620157099.6</v>
      </c>
      <c r="DO17">
        <v>2</v>
      </c>
      <c r="DP17">
        <v>0.156</v>
      </c>
      <c r="DQ17">
        <v>-0.024</v>
      </c>
      <c r="DR17">
        <v>-1.052</v>
      </c>
      <c r="DS17">
        <v>-0.159</v>
      </c>
      <c r="DT17">
        <v>420</v>
      </c>
      <c r="DU17">
        <v>23</v>
      </c>
      <c r="DV17">
        <v>0.12</v>
      </c>
      <c r="DW17">
        <v>0.02</v>
      </c>
      <c r="DX17">
        <v>-16.3780390243902</v>
      </c>
      <c r="DY17">
        <v>-0.00650383275265212</v>
      </c>
      <c r="DZ17">
        <v>0.0374822746924647</v>
      </c>
      <c r="EA17">
        <v>1</v>
      </c>
      <c r="EB17">
        <v>982.462914285714</v>
      </c>
      <c r="EC17">
        <v>-2.22777592763509</v>
      </c>
      <c r="ED17">
        <v>0.292188527341859</v>
      </c>
      <c r="EE17">
        <v>1</v>
      </c>
      <c r="EF17">
        <v>10.2636609756098</v>
      </c>
      <c r="EG17">
        <v>0.218441811846664</v>
      </c>
      <c r="EH17">
        <v>0.0218717534516139</v>
      </c>
      <c r="EI17">
        <v>0</v>
      </c>
      <c r="EJ17">
        <v>2</v>
      </c>
      <c r="EK17">
        <v>3</v>
      </c>
      <c r="EL17" t="s">
        <v>296</v>
      </c>
      <c r="EM17">
        <v>100</v>
      </c>
      <c r="EN17">
        <v>100</v>
      </c>
      <c r="EO17">
        <v>-1.052</v>
      </c>
      <c r="EP17">
        <v>-0.1594</v>
      </c>
      <c r="EQ17">
        <v>-1.05234999999988</v>
      </c>
      <c r="ER17">
        <v>0</v>
      </c>
      <c r="ES17">
        <v>0</v>
      </c>
      <c r="ET17">
        <v>0</v>
      </c>
      <c r="EU17">
        <v>-0.159414285714281</v>
      </c>
      <c r="EV17">
        <v>0</v>
      </c>
      <c r="EW17">
        <v>0</v>
      </c>
      <c r="EX17">
        <v>0</v>
      </c>
      <c r="EY17">
        <v>-1</v>
      </c>
      <c r="EZ17">
        <v>-1</v>
      </c>
      <c r="FA17">
        <v>-1</v>
      </c>
      <c r="FB17">
        <v>-1</v>
      </c>
      <c r="FC17">
        <v>4.2</v>
      </c>
      <c r="FD17">
        <v>3.9</v>
      </c>
      <c r="FE17">
        <v>2</v>
      </c>
      <c r="FF17">
        <v>797.617</v>
      </c>
      <c r="FG17">
        <v>717.063</v>
      </c>
      <c r="FH17">
        <v>49.0366</v>
      </c>
      <c r="FI17">
        <v>27.3498</v>
      </c>
      <c r="FJ17">
        <v>30.0004</v>
      </c>
      <c r="FK17">
        <v>26.8688</v>
      </c>
      <c r="FL17">
        <v>26.7879</v>
      </c>
      <c r="FM17">
        <v>26.8527</v>
      </c>
      <c r="FN17">
        <v>21.9085</v>
      </c>
      <c r="FO17">
        <v>81.967</v>
      </c>
      <c r="FP17">
        <v>48.92</v>
      </c>
      <c r="FQ17">
        <v>420</v>
      </c>
      <c r="FR17">
        <v>22.8818</v>
      </c>
      <c r="FS17">
        <v>101.672</v>
      </c>
      <c r="FT17">
        <v>100.166</v>
      </c>
    </row>
    <row r="18" spans="1:176">
      <c r="A18">
        <v>2</v>
      </c>
      <c r="B18">
        <v>1620157365.1</v>
      </c>
      <c r="C18">
        <v>30</v>
      </c>
      <c r="D18" t="s">
        <v>297</v>
      </c>
      <c r="E18" t="s">
        <v>298</v>
      </c>
      <c r="F18">
        <v>1620157364.1</v>
      </c>
      <c r="G18">
        <f>CC18*AE18*(BY18-BZ18)/(100*BR18*(1000-AE18*BY18))</f>
        <v>0</v>
      </c>
      <c r="H18">
        <f>CC18*AE18*(BX18-BW18*(1000-AE18*BZ18)/(1000-AE18*BY18))/(100*BR18)</f>
        <v>0</v>
      </c>
      <c r="I18">
        <f>BW18 - IF(AE18&gt;1, H18*BR18*100.0/(AG18*CK18), 0)</f>
        <v>0</v>
      </c>
      <c r="J18">
        <f>((P18-G18/2)*I18-H18)/(P18+G18/2)</f>
        <v>0</v>
      </c>
      <c r="K18">
        <f>J18*(CD18+CE18)/1000.0</f>
        <v>0</v>
      </c>
      <c r="L18">
        <f>(BW18 - IF(AE18&gt;1, H18*BR18*100.0/(AG18*CK18), 0))*(CD18+CE18)/1000.0</f>
        <v>0</v>
      </c>
      <c r="M18">
        <f>2.0/((1/O18-1/N18)+SIGN(O18)*SQRT((1/O18-1/N18)*(1/O18-1/N18) + 4*BS18/((BS18+1)*(BS18+1))*(2*1/O18*1/N18-1/N18*1/N18)))</f>
        <v>0</v>
      </c>
      <c r="N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O18">
        <f>G18*(1000-(1000*0.61365*exp(17.502*S18/(240.97+S18))/(CD18+CE18)+BY18)/2)/(1000*0.61365*exp(17.502*S18/(240.97+S18))/(CD18+CE18)-BY18)</f>
        <v>0</v>
      </c>
      <c r="P18">
        <f>1/((BS18+1)/(M18/1.6)+1/(N18/1.37)) + BS18/((BS18+1)/(M18/1.6) + BS18/(N18/1.37))</f>
        <v>0</v>
      </c>
      <c r="Q18">
        <f>(BO18*BQ18)</f>
        <v>0</v>
      </c>
      <c r="R18">
        <f>(CF18+(Q18+2*0.95*5.67E-8*(((CF18+$B$7)+273)^4-(CF18+273)^4)-44100*G18)/(1.84*29.3*N18+8*0.95*5.67E-8*(CF18+273)^3))</f>
        <v>0</v>
      </c>
      <c r="S18">
        <f>($C$7*CG18+$D$7*CH18+$E$7*R18)</f>
        <v>0</v>
      </c>
      <c r="T18">
        <f>0.61365*exp(17.502*S18/(240.97+S18))</f>
        <v>0</v>
      </c>
      <c r="U18">
        <f>(V18/W18*100)</f>
        <v>0</v>
      </c>
      <c r="V18">
        <f>BY18*(CD18+CE18)/1000</f>
        <v>0</v>
      </c>
      <c r="W18">
        <f>0.61365*exp(17.502*CF18/(240.97+CF18))</f>
        <v>0</v>
      </c>
      <c r="X18">
        <f>(T18-BY18*(CD18+CE18)/1000)</f>
        <v>0</v>
      </c>
      <c r="Y18">
        <f>(-G18*44100)</f>
        <v>0</v>
      </c>
      <c r="Z18">
        <f>2*29.3*N18*0.92*(CF18-S18)</f>
        <v>0</v>
      </c>
      <c r="AA18">
        <f>2*0.95*5.67E-8*(((CF18+$B$7)+273)^4-(S18+273)^4)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MAX(0,($B$13+$C$13*CK18)/(1+$D$13*CK18)*CD18/(CF18+273)*$E$13)</f>
        <v>0</v>
      </c>
      <c r="AH18" t="s">
        <v>293</v>
      </c>
      <c r="AI18">
        <v>0</v>
      </c>
      <c r="AJ18">
        <v>0</v>
      </c>
      <c r="AK18">
        <f>AJ18-AI18</f>
        <v>0</v>
      </c>
      <c r="AL18">
        <f>AK18/AJ18</f>
        <v>0</v>
      </c>
      <c r="AM18">
        <v>0</v>
      </c>
      <c r="AN18" t="s">
        <v>293</v>
      </c>
      <c r="AO18">
        <v>0</v>
      </c>
      <c r="AP18">
        <v>0</v>
      </c>
      <c r="AQ18">
        <f>1-AO18/AP18</f>
        <v>0</v>
      </c>
      <c r="AR18">
        <v>0.5</v>
      </c>
      <c r="AS18">
        <f>BO18</f>
        <v>0</v>
      </c>
      <c r="AT18">
        <f>H18</f>
        <v>0</v>
      </c>
      <c r="AU18">
        <f>AQ18*AR18*AS18</f>
        <v>0</v>
      </c>
      <c r="AV18">
        <f>BA18/AP18</f>
        <v>0</v>
      </c>
      <c r="AW18">
        <f>(AT18-AM18)/AS18</f>
        <v>0</v>
      </c>
      <c r="AX18">
        <f>(AJ18-AP18)/AP18</f>
        <v>0</v>
      </c>
      <c r="AY18" t="s">
        <v>293</v>
      </c>
      <c r="AZ18">
        <v>0</v>
      </c>
      <c r="BA18">
        <f>AP18-AZ18</f>
        <v>0</v>
      </c>
      <c r="BB18">
        <f>(AP18-AO18)/(AP18-AZ18)</f>
        <v>0</v>
      </c>
      <c r="BC18">
        <f>(AJ18-AP18)/(AJ18-AZ18)</f>
        <v>0</v>
      </c>
      <c r="BD18">
        <f>(AP18-AO18)/(AP18-AI18)</f>
        <v>0</v>
      </c>
      <c r="BE18">
        <f>(AJ18-AP18)/(AJ18-AI18)</f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294</v>
      </c>
      <c r="BU18">
        <v>2</v>
      </c>
      <c r="BV18">
        <v>1620157364.1</v>
      </c>
      <c r="BW18">
        <v>403.540333333333</v>
      </c>
      <c r="BX18">
        <v>420.010333333333</v>
      </c>
      <c r="BY18">
        <v>33.1978666666667</v>
      </c>
      <c r="BZ18">
        <v>22.8615</v>
      </c>
      <c r="CA18">
        <v>404.592666666667</v>
      </c>
      <c r="CB18">
        <v>33.3573</v>
      </c>
      <c r="CC18">
        <v>699.993</v>
      </c>
      <c r="CD18">
        <v>101.313666666667</v>
      </c>
      <c r="CE18">
        <v>0.0998451333333333</v>
      </c>
      <c r="CF18">
        <v>41.9911</v>
      </c>
      <c r="CG18">
        <v>39.0875</v>
      </c>
      <c r="CH18">
        <v>999.9</v>
      </c>
      <c r="CI18">
        <v>0</v>
      </c>
      <c r="CJ18">
        <v>0</v>
      </c>
      <c r="CK18">
        <v>10013.1066666667</v>
      </c>
      <c r="CL18">
        <v>0</v>
      </c>
      <c r="CM18">
        <v>2.42621</v>
      </c>
      <c r="CN18">
        <v>600.133</v>
      </c>
      <c r="CO18">
        <v>0.932989666666667</v>
      </c>
      <c r="CP18">
        <v>0.0670106666666667</v>
      </c>
      <c r="CQ18">
        <v>0</v>
      </c>
      <c r="CR18">
        <v>981.672</v>
      </c>
      <c r="CS18">
        <v>4.99912</v>
      </c>
      <c r="CT18">
        <v>5889.19</v>
      </c>
      <c r="CU18">
        <v>3806.39666666667</v>
      </c>
      <c r="CV18">
        <v>39.0203333333333</v>
      </c>
      <c r="CW18">
        <v>41.2706666666667</v>
      </c>
      <c r="CX18">
        <v>40.4583333333333</v>
      </c>
      <c r="CY18">
        <v>41.6873333333333</v>
      </c>
      <c r="CZ18">
        <v>42.604</v>
      </c>
      <c r="DA18">
        <v>555.256666666667</v>
      </c>
      <c r="DB18">
        <v>39.88</v>
      </c>
      <c r="DC18">
        <v>0</v>
      </c>
      <c r="DD18">
        <v>1620157365</v>
      </c>
      <c r="DE18">
        <v>0</v>
      </c>
      <c r="DF18">
        <v>981.75636</v>
      </c>
      <c r="DG18">
        <v>-0.0194615423348853</v>
      </c>
      <c r="DH18">
        <v>-0.534615334603823</v>
      </c>
      <c r="DI18">
        <v>5887.5992</v>
      </c>
      <c r="DJ18">
        <v>15</v>
      </c>
      <c r="DK18">
        <v>1620157099.6</v>
      </c>
      <c r="DL18" t="s">
        <v>295</v>
      </c>
      <c r="DM18">
        <v>1620157083.1</v>
      </c>
      <c r="DN18">
        <v>1620157099.6</v>
      </c>
      <c r="DO18">
        <v>2</v>
      </c>
      <c r="DP18">
        <v>0.156</v>
      </c>
      <c r="DQ18">
        <v>-0.024</v>
      </c>
      <c r="DR18">
        <v>-1.052</v>
      </c>
      <c r="DS18">
        <v>-0.159</v>
      </c>
      <c r="DT18">
        <v>420</v>
      </c>
      <c r="DU18">
        <v>23</v>
      </c>
      <c r="DV18">
        <v>0.12</v>
      </c>
      <c r="DW18">
        <v>0.02</v>
      </c>
      <c r="DX18">
        <v>-16.4559292682927</v>
      </c>
      <c r="DY18">
        <v>-0.267436933797881</v>
      </c>
      <c r="DZ18">
        <v>0.0314271146243328</v>
      </c>
      <c r="EA18">
        <v>1</v>
      </c>
      <c r="EB18">
        <v>981.779828571429</v>
      </c>
      <c r="EC18">
        <v>-0.359326843645243</v>
      </c>
      <c r="ED18">
        <v>0.188770985318076</v>
      </c>
      <c r="EE18">
        <v>1</v>
      </c>
      <c r="EF18">
        <v>10.353012195122</v>
      </c>
      <c r="EG18">
        <v>-0.0466055749128766</v>
      </c>
      <c r="EH18">
        <v>0.0106002115745556</v>
      </c>
      <c r="EI18">
        <v>1</v>
      </c>
      <c r="EJ18">
        <v>3</v>
      </c>
      <c r="EK18">
        <v>3</v>
      </c>
      <c r="EL18" t="s">
        <v>299</v>
      </c>
      <c r="EM18">
        <v>100</v>
      </c>
      <c r="EN18">
        <v>100</v>
      </c>
      <c r="EO18">
        <v>-1.052</v>
      </c>
      <c r="EP18">
        <v>-0.1594</v>
      </c>
      <c r="EQ18">
        <v>-1.05234999999988</v>
      </c>
      <c r="ER18">
        <v>0</v>
      </c>
      <c r="ES18">
        <v>0</v>
      </c>
      <c r="ET18">
        <v>0</v>
      </c>
      <c r="EU18">
        <v>-0.159414285714281</v>
      </c>
      <c r="EV18">
        <v>0</v>
      </c>
      <c r="EW18">
        <v>0</v>
      </c>
      <c r="EX18">
        <v>0</v>
      </c>
      <c r="EY18">
        <v>-1</v>
      </c>
      <c r="EZ18">
        <v>-1</v>
      </c>
      <c r="FA18">
        <v>-1</v>
      </c>
      <c r="FB18">
        <v>-1</v>
      </c>
      <c r="FC18">
        <v>4.7</v>
      </c>
      <c r="FD18">
        <v>4.4</v>
      </c>
      <c r="FE18">
        <v>2</v>
      </c>
      <c r="FF18">
        <v>797.551</v>
      </c>
      <c r="FG18">
        <v>716.824</v>
      </c>
      <c r="FH18">
        <v>48.0466</v>
      </c>
      <c r="FI18">
        <v>27.3796</v>
      </c>
      <c r="FJ18">
        <v>30.0002</v>
      </c>
      <c r="FK18">
        <v>26.8915</v>
      </c>
      <c r="FL18">
        <v>26.8147</v>
      </c>
      <c r="FM18">
        <v>26.8497</v>
      </c>
      <c r="FN18">
        <v>22.2011</v>
      </c>
      <c r="FO18">
        <v>81.967</v>
      </c>
      <c r="FP18">
        <v>47.98</v>
      </c>
      <c r="FQ18">
        <v>420</v>
      </c>
      <c r="FR18">
        <v>22.8193</v>
      </c>
      <c r="FS18">
        <v>101.667</v>
      </c>
      <c r="FT18">
        <v>100.166</v>
      </c>
    </row>
    <row r="19" spans="1:176">
      <c r="A19">
        <v>3</v>
      </c>
      <c r="B19">
        <v>1620157395.1</v>
      </c>
      <c r="C19">
        <v>60</v>
      </c>
      <c r="D19" t="s">
        <v>300</v>
      </c>
      <c r="E19" t="s">
        <v>301</v>
      </c>
      <c r="F19">
        <v>1620157394.1</v>
      </c>
      <c r="G19">
        <f>CC19*AE19*(BY19-BZ19)/(100*BR19*(1000-AE19*BY19))</f>
        <v>0</v>
      </c>
      <c r="H19">
        <f>CC19*AE19*(BX19-BW19*(1000-AE19*BZ19)/(1000-AE19*BY19))/(100*BR19)</f>
        <v>0</v>
      </c>
      <c r="I19">
        <f>BW19 - IF(AE19&gt;1, H19*BR19*100.0/(AG19*CK19), 0)</f>
        <v>0</v>
      </c>
      <c r="J19">
        <f>((P19-G19/2)*I19-H19)/(P19+G19/2)</f>
        <v>0</v>
      </c>
      <c r="K19">
        <f>J19*(CD19+CE19)/1000.0</f>
        <v>0</v>
      </c>
      <c r="L19">
        <f>(BW19 - IF(AE19&gt;1, H19*BR19*100.0/(AG19*CK19), 0))*(CD19+CE19)/1000.0</f>
        <v>0</v>
      </c>
      <c r="M19">
        <f>2.0/((1/O19-1/N19)+SIGN(O19)*SQRT((1/O19-1/N19)*(1/O19-1/N19) + 4*BS19/((BS19+1)*(BS19+1))*(2*1/O19*1/N19-1/N19*1/N19)))</f>
        <v>0</v>
      </c>
      <c r="N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O19">
        <f>G19*(1000-(1000*0.61365*exp(17.502*S19/(240.97+S19))/(CD19+CE19)+BY19)/2)/(1000*0.61365*exp(17.502*S19/(240.97+S19))/(CD19+CE19)-BY19)</f>
        <v>0</v>
      </c>
      <c r="P19">
        <f>1/((BS19+1)/(M19/1.6)+1/(N19/1.37)) + BS19/((BS19+1)/(M19/1.6) + BS19/(N19/1.37))</f>
        <v>0</v>
      </c>
      <c r="Q19">
        <f>(BO19*BQ19)</f>
        <v>0</v>
      </c>
      <c r="R19">
        <f>(CF19+(Q19+2*0.95*5.67E-8*(((CF19+$B$7)+273)^4-(CF19+273)^4)-44100*G19)/(1.84*29.3*N19+8*0.95*5.67E-8*(CF19+273)^3))</f>
        <v>0</v>
      </c>
      <c r="S19">
        <f>($C$7*CG19+$D$7*CH19+$E$7*R19)</f>
        <v>0</v>
      </c>
      <c r="T19">
        <f>0.61365*exp(17.502*S19/(240.97+S19))</f>
        <v>0</v>
      </c>
      <c r="U19">
        <f>(V19/W19*100)</f>
        <v>0</v>
      </c>
      <c r="V19">
        <f>BY19*(CD19+CE19)/1000</f>
        <v>0</v>
      </c>
      <c r="W19">
        <f>0.61365*exp(17.502*CF19/(240.97+CF19))</f>
        <v>0</v>
      </c>
      <c r="X19">
        <f>(T19-BY19*(CD19+CE19)/1000)</f>
        <v>0</v>
      </c>
      <c r="Y19">
        <f>(-G19*44100)</f>
        <v>0</v>
      </c>
      <c r="Z19">
        <f>2*29.3*N19*0.92*(CF19-S19)</f>
        <v>0</v>
      </c>
      <c r="AA19">
        <f>2*0.95*5.67E-8*(((CF19+$B$7)+273)^4-(S19+273)^4)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MAX(0,($B$13+$C$13*CK19)/(1+$D$13*CK19)*CD19/(CF19+273)*$E$13)</f>
        <v>0</v>
      </c>
      <c r="AH19" t="s">
        <v>293</v>
      </c>
      <c r="AI19">
        <v>0</v>
      </c>
      <c r="AJ19">
        <v>0</v>
      </c>
      <c r="AK19">
        <f>AJ19-AI19</f>
        <v>0</v>
      </c>
      <c r="AL19">
        <f>AK19/AJ19</f>
        <v>0</v>
      </c>
      <c r="AM19">
        <v>0</v>
      </c>
      <c r="AN19" t="s">
        <v>293</v>
      </c>
      <c r="AO19">
        <v>0</v>
      </c>
      <c r="AP19">
        <v>0</v>
      </c>
      <c r="AQ19">
        <f>1-AO19/AP19</f>
        <v>0</v>
      </c>
      <c r="AR19">
        <v>0.5</v>
      </c>
      <c r="AS19">
        <f>BO19</f>
        <v>0</v>
      </c>
      <c r="AT19">
        <f>H19</f>
        <v>0</v>
      </c>
      <c r="AU19">
        <f>AQ19*AR19*AS19</f>
        <v>0</v>
      </c>
      <c r="AV19">
        <f>BA19/AP19</f>
        <v>0</v>
      </c>
      <c r="AW19">
        <f>(AT19-AM19)/AS19</f>
        <v>0</v>
      </c>
      <c r="AX19">
        <f>(AJ19-AP19)/AP19</f>
        <v>0</v>
      </c>
      <c r="AY19" t="s">
        <v>293</v>
      </c>
      <c r="AZ19">
        <v>0</v>
      </c>
      <c r="BA19">
        <f>AP19-AZ19</f>
        <v>0</v>
      </c>
      <c r="BB19">
        <f>(AP19-AO19)/(AP19-AZ19)</f>
        <v>0</v>
      </c>
      <c r="BC19">
        <f>(AJ19-AP19)/(AJ19-AZ19)</f>
        <v>0</v>
      </c>
      <c r="BD19">
        <f>(AP19-AO19)/(AP19-AI19)</f>
        <v>0</v>
      </c>
      <c r="BE19">
        <f>(AJ19-AP19)/(AJ19-AI19)</f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294</v>
      </c>
      <c r="BU19">
        <v>2</v>
      </c>
      <c r="BV19">
        <v>1620157394.1</v>
      </c>
      <c r="BW19">
        <v>403.448666666667</v>
      </c>
      <c r="BX19">
        <v>419.961666666667</v>
      </c>
      <c r="BY19">
        <v>33.1014666666667</v>
      </c>
      <c r="BZ19">
        <v>23.0124</v>
      </c>
      <c r="CA19">
        <v>404.501</v>
      </c>
      <c r="CB19">
        <v>33.2608666666667</v>
      </c>
      <c r="CC19">
        <v>700.000666666667</v>
      </c>
      <c r="CD19">
        <v>101.317</v>
      </c>
      <c r="CE19">
        <v>0.100252666666667</v>
      </c>
      <c r="CF19">
        <v>41.7698333333333</v>
      </c>
      <c r="CG19">
        <v>38.8877333333333</v>
      </c>
      <c r="CH19">
        <v>999.9</v>
      </c>
      <c r="CI19">
        <v>0</v>
      </c>
      <c r="CJ19">
        <v>0</v>
      </c>
      <c r="CK19">
        <v>10010.6</v>
      </c>
      <c r="CL19">
        <v>0</v>
      </c>
      <c r="CM19">
        <v>2.42621</v>
      </c>
      <c r="CN19">
        <v>599.94</v>
      </c>
      <c r="CO19">
        <v>0.932967</v>
      </c>
      <c r="CP19">
        <v>0.0670334</v>
      </c>
      <c r="CQ19">
        <v>0</v>
      </c>
      <c r="CR19">
        <v>982.363333333333</v>
      </c>
      <c r="CS19">
        <v>4.99912</v>
      </c>
      <c r="CT19">
        <v>5891.34</v>
      </c>
      <c r="CU19">
        <v>3805.14</v>
      </c>
      <c r="CV19">
        <v>39.0623333333333</v>
      </c>
      <c r="CW19">
        <v>41.312</v>
      </c>
      <c r="CX19">
        <v>40.4786666666667</v>
      </c>
      <c r="CY19">
        <v>41.6873333333333</v>
      </c>
      <c r="CZ19">
        <v>42.583</v>
      </c>
      <c r="DA19">
        <v>555.06</v>
      </c>
      <c r="DB19">
        <v>39.88</v>
      </c>
      <c r="DC19">
        <v>0</v>
      </c>
      <c r="DD19">
        <v>1620157395</v>
      </c>
      <c r="DE19">
        <v>0</v>
      </c>
      <c r="DF19">
        <v>982.14916</v>
      </c>
      <c r="DG19">
        <v>1.97284616001855</v>
      </c>
      <c r="DH19">
        <v>11.1746152276266</v>
      </c>
      <c r="DI19">
        <v>5890.478</v>
      </c>
      <c r="DJ19">
        <v>15</v>
      </c>
      <c r="DK19">
        <v>1620157099.6</v>
      </c>
      <c r="DL19" t="s">
        <v>295</v>
      </c>
      <c r="DM19">
        <v>1620157083.1</v>
      </c>
      <c r="DN19">
        <v>1620157099.6</v>
      </c>
      <c r="DO19">
        <v>2</v>
      </c>
      <c r="DP19">
        <v>0.156</v>
      </c>
      <c r="DQ19">
        <v>-0.024</v>
      </c>
      <c r="DR19">
        <v>-1.052</v>
      </c>
      <c r="DS19">
        <v>-0.159</v>
      </c>
      <c r="DT19">
        <v>420</v>
      </c>
      <c r="DU19">
        <v>23</v>
      </c>
      <c r="DV19">
        <v>0.12</v>
      </c>
      <c r="DW19">
        <v>0.02</v>
      </c>
      <c r="DX19">
        <v>-16.5016609756098</v>
      </c>
      <c r="DY19">
        <v>-0.0262160278746217</v>
      </c>
      <c r="DZ19">
        <v>0.0274136237987593</v>
      </c>
      <c r="EA19">
        <v>1</v>
      </c>
      <c r="EB19">
        <v>982.088171428571</v>
      </c>
      <c r="EC19">
        <v>1.27139460926233</v>
      </c>
      <c r="ED19">
        <v>0.275818209873753</v>
      </c>
      <c r="EE19">
        <v>1</v>
      </c>
      <c r="EF19">
        <v>10.2498536585366</v>
      </c>
      <c r="EG19">
        <v>-0.66137351916374</v>
      </c>
      <c r="EH19">
        <v>0.0736081222240237</v>
      </c>
      <c r="EI19">
        <v>0</v>
      </c>
      <c r="EJ19">
        <v>2</v>
      </c>
      <c r="EK19">
        <v>3</v>
      </c>
      <c r="EL19" t="s">
        <v>296</v>
      </c>
      <c r="EM19">
        <v>100</v>
      </c>
      <c r="EN19">
        <v>100</v>
      </c>
      <c r="EO19">
        <v>-1.052</v>
      </c>
      <c r="EP19">
        <v>-0.1594</v>
      </c>
      <c r="EQ19">
        <v>-1.05234999999988</v>
      </c>
      <c r="ER19">
        <v>0</v>
      </c>
      <c r="ES19">
        <v>0</v>
      </c>
      <c r="ET19">
        <v>0</v>
      </c>
      <c r="EU19">
        <v>-0.159414285714281</v>
      </c>
      <c r="EV19">
        <v>0</v>
      </c>
      <c r="EW19">
        <v>0</v>
      </c>
      <c r="EX19">
        <v>0</v>
      </c>
      <c r="EY19">
        <v>-1</v>
      </c>
      <c r="EZ19">
        <v>-1</v>
      </c>
      <c r="FA19">
        <v>-1</v>
      </c>
      <c r="FB19">
        <v>-1</v>
      </c>
      <c r="FC19">
        <v>5.2</v>
      </c>
      <c r="FD19">
        <v>4.9</v>
      </c>
      <c r="FE19">
        <v>2</v>
      </c>
      <c r="FF19">
        <v>797.292</v>
      </c>
      <c r="FG19">
        <v>717.202</v>
      </c>
      <c r="FH19">
        <v>47.0436</v>
      </c>
      <c r="FI19">
        <v>27.4066</v>
      </c>
      <c r="FJ19">
        <v>30.0002</v>
      </c>
      <c r="FK19">
        <v>26.9174</v>
      </c>
      <c r="FL19">
        <v>26.8399</v>
      </c>
      <c r="FM19">
        <v>26.8551</v>
      </c>
      <c r="FN19">
        <v>21.0219</v>
      </c>
      <c r="FO19">
        <v>81.967</v>
      </c>
      <c r="FP19">
        <v>46.98</v>
      </c>
      <c r="FQ19">
        <v>420</v>
      </c>
      <c r="FR19">
        <v>23.2391</v>
      </c>
      <c r="FS19">
        <v>101.666</v>
      </c>
      <c r="FT19">
        <v>100.159</v>
      </c>
    </row>
    <row r="20" spans="1:176">
      <c r="A20">
        <v>4</v>
      </c>
      <c r="B20">
        <v>1620157425.1</v>
      </c>
      <c r="C20">
        <v>90</v>
      </c>
      <c r="D20" t="s">
        <v>302</v>
      </c>
      <c r="E20" t="s">
        <v>303</v>
      </c>
      <c r="F20">
        <v>1620157424.1</v>
      </c>
      <c r="G20">
        <f>CC20*AE20*(BY20-BZ20)/(100*BR20*(1000-AE20*BY20))</f>
        <v>0</v>
      </c>
      <c r="H20">
        <f>CC20*AE20*(BX20-BW20*(1000-AE20*BZ20)/(1000-AE20*BY20))/(100*BR20)</f>
        <v>0</v>
      </c>
      <c r="I20">
        <f>BW20 - IF(AE20&gt;1, H20*BR20*100.0/(AG20*CK20), 0)</f>
        <v>0</v>
      </c>
      <c r="J20">
        <f>((P20-G20/2)*I20-H20)/(P20+G20/2)</f>
        <v>0</v>
      </c>
      <c r="K20">
        <f>J20*(CD20+CE20)/1000.0</f>
        <v>0</v>
      </c>
      <c r="L20">
        <f>(BW20 - IF(AE20&gt;1, H20*BR20*100.0/(AG20*CK20), 0))*(CD20+CE20)/1000.0</f>
        <v>0</v>
      </c>
      <c r="M20">
        <f>2.0/((1/O20-1/N20)+SIGN(O20)*SQRT((1/O20-1/N20)*(1/O20-1/N20) + 4*BS20/((BS20+1)*(BS20+1))*(2*1/O20*1/N20-1/N20*1/N20)))</f>
        <v>0</v>
      </c>
      <c r="N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O20">
        <f>G20*(1000-(1000*0.61365*exp(17.502*S20/(240.97+S20))/(CD20+CE20)+BY20)/2)/(1000*0.61365*exp(17.502*S20/(240.97+S20))/(CD20+CE20)-BY20)</f>
        <v>0</v>
      </c>
      <c r="P20">
        <f>1/((BS20+1)/(M20/1.6)+1/(N20/1.37)) + BS20/((BS20+1)/(M20/1.6) + BS20/(N20/1.37))</f>
        <v>0</v>
      </c>
      <c r="Q20">
        <f>(BO20*BQ20)</f>
        <v>0</v>
      </c>
      <c r="R20">
        <f>(CF20+(Q20+2*0.95*5.67E-8*(((CF20+$B$7)+273)^4-(CF20+273)^4)-44100*G20)/(1.84*29.3*N20+8*0.95*5.67E-8*(CF20+273)^3))</f>
        <v>0</v>
      </c>
      <c r="S20">
        <f>($C$7*CG20+$D$7*CH20+$E$7*R20)</f>
        <v>0</v>
      </c>
      <c r="T20">
        <f>0.61365*exp(17.502*S20/(240.97+S20))</f>
        <v>0</v>
      </c>
      <c r="U20">
        <f>(V20/W20*100)</f>
        <v>0</v>
      </c>
      <c r="V20">
        <f>BY20*(CD20+CE20)/1000</f>
        <v>0</v>
      </c>
      <c r="W20">
        <f>0.61365*exp(17.502*CF20/(240.97+CF20))</f>
        <v>0</v>
      </c>
      <c r="X20">
        <f>(T20-BY20*(CD20+CE20)/1000)</f>
        <v>0</v>
      </c>
      <c r="Y20">
        <f>(-G20*44100)</f>
        <v>0</v>
      </c>
      <c r="Z20">
        <f>2*29.3*N20*0.92*(CF20-S20)</f>
        <v>0</v>
      </c>
      <c r="AA20">
        <f>2*0.95*5.67E-8*(((CF20+$B$7)+273)^4-(S20+273)^4)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MAX(0,($B$13+$C$13*CK20)/(1+$D$13*CK20)*CD20/(CF20+273)*$E$13)</f>
        <v>0</v>
      </c>
      <c r="AH20" t="s">
        <v>293</v>
      </c>
      <c r="AI20">
        <v>0</v>
      </c>
      <c r="AJ20">
        <v>0</v>
      </c>
      <c r="AK20">
        <f>AJ20-AI20</f>
        <v>0</v>
      </c>
      <c r="AL20">
        <f>AK20/AJ20</f>
        <v>0</v>
      </c>
      <c r="AM20">
        <v>0</v>
      </c>
      <c r="AN20" t="s">
        <v>293</v>
      </c>
      <c r="AO20">
        <v>0</v>
      </c>
      <c r="AP20">
        <v>0</v>
      </c>
      <c r="AQ20">
        <f>1-AO20/AP20</f>
        <v>0</v>
      </c>
      <c r="AR20">
        <v>0.5</v>
      </c>
      <c r="AS20">
        <f>BO20</f>
        <v>0</v>
      </c>
      <c r="AT20">
        <f>H20</f>
        <v>0</v>
      </c>
      <c r="AU20">
        <f>AQ20*AR20*AS20</f>
        <v>0</v>
      </c>
      <c r="AV20">
        <f>BA20/AP20</f>
        <v>0</v>
      </c>
      <c r="AW20">
        <f>(AT20-AM20)/AS20</f>
        <v>0</v>
      </c>
      <c r="AX20">
        <f>(AJ20-AP20)/AP20</f>
        <v>0</v>
      </c>
      <c r="AY20" t="s">
        <v>293</v>
      </c>
      <c r="AZ20">
        <v>0</v>
      </c>
      <c r="BA20">
        <f>AP20-AZ20</f>
        <v>0</v>
      </c>
      <c r="BB20">
        <f>(AP20-AO20)/(AP20-AZ20)</f>
        <v>0</v>
      </c>
      <c r="BC20">
        <f>(AJ20-AP20)/(AJ20-AZ20)</f>
        <v>0</v>
      </c>
      <c r="BD20">
        <f>(AP20-AO20)/(AP20-AI20)</f>
        <v>0</v>
      </c>
      <c r="BE20">
        <f>(AJ20-AP20)/(AJ20-AI20)</f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294</v>
      </c>
      <c r="BU20">
        <v>2</v>
      </c>
      <c r="BV20">
        <v>1620157424.1</v>
      </c>
      <c r="BW20">
        <v>403.567666666667</v>
      </c>
      <c r="BX20">
        <v>420.012666666667</v>
      </c>
      <c r="BY20">
        <v>33.2925</v>
      </c>
      <c r="BZ20">
        <v>23.3037333333333</v>
      </c>
      <c r="CA20">
        <v>404.620333333333</v>
      </c>
      <c r="CB20">
        <v>33.4519</v>
      </c>
      <c r="CC20">
        <v>700.054333333333</v>
      </c>
      <c r="CD20">
        <v>101.318666666667</v>
      </c>
      <c r="CE20">
        <v>0.100241666666667</v>
      </c>
      <c r="CF20">
        <v>41.5021</v>
      </c>
      <c r="CG20">
        <v>38.7246</v>
      </c>
      <c r="CH20">
        <v>999.9</v>
      </c>
      <c r="CI20">
        <v>0</v>
      </c>
      <c r="CJ20">
        <v>0</v>
      </c>
      <c r="CK20">
        <v>10029.1666666667</v>
      </c>
      <c r="CL20">
        <v>0</v>
      </c>
      <c r="CM20">
        <v>2.42621</v>
      </c>
      <c r="CN20">
        <v>599.920666666667</v>
      </c>
      <c r="CO20">
        <v>0.932983</v>
      </c>
      <c r="CP20">
        <v>0.0670171</v>
      </c>
      <c r="CQ20">
        <v>0</v>
      </c>
      <c r="CR20">
        <v>983.924333333333</v>
      </c>
      <c r="CS20">
        <v>4.99912</v>
      </c>
      <c r="CT20">
        <v>5901.12333333333</v>
      </c>
      <c r="CU20">
        <v>3805.03333333333</v>
      </c>
      <c r="CV20">
        <v>39.1666666666667</v>
      </c>
      <c r="CW20">
        <v>41.375</v>
      </c>
      <c r="CX20">
        <v>40.6246666666667</v>
      </c>
      <c r="CY20">
        <v>41.7913333333333</v>
      </c>
      <c r="CZ20">
        <v>42.562</v>
      </c>
      <c r="DA20">
        <v>555.05</v>
      </c>
      <c r="DB20">
        <v>39.87</v>
      </c>
      <c r="DC20">
        <v>0</v>
      </c>
      <c r="DD20">
        <v>1620157425</v>
      </c>
      <c r="DE20">
        <v>0</v>
      </c>
      <c r="DF20">
        <v>983.63316</v>
      </c>
      <c r="DG20">
        <v>2.86292306694544</v>
      </c>
      <c r="DH20">
        <v>21.7415385140243</v>
      </c>
      <c r="DI20">
        <v>5899.8184</v>
      </c>
      <c r="DJ20">
        <v>15</v>
      </c>
      <c r="DK20">
        <v>1620157099.6</v>
      </c>
      <c r="DL20" t="s">
        <v>295</v>
      </c>
      <c r="DM20">
        <v>1620157083.1</v>
      </c>
      <c r="DN20">
        <v>1620157099.6</v>
      </c>
      <c r="DO20">
        <v>2</v>
      </c>
      <c r="DP20">
        <v>0.156</v>
      </c>
      <c r="DQ20">
        <v>-0.024</v>
      </c>
      <c r="DR20">
        <v>-1.052</v>
      </c>
      <c r="DS20">
        <v>-0.159</v>
      </c>
      <c r="DT20">
        <v>420</v>
      </c>
      <c r="DU20">
        <v>23</v>
      </c>
      <c r="DV20">
        <v>0.12</v>
      </c>
      <c r="DW20">
        <v>0.02</v>
      </c>
      <c r="DX20">
        <v>-16.4665048780488</v>
      </c>
      <c r="DY20">
        <v>0.237886411149834</v>
      </c>
      <c r="DZ20">
        <v>0.0560607812620981</v>
      </c>
      <c r="EA20">
        <v>1</v>
      </c>
      <c r="EB20">
        <v>983.477411764706</v>
      </c>
      <c r="EC20">
        <v>3.11356377531848</v>
      </c>
      <c r="ED20">
        <v>0.343647229997737</v>
      </c>
      <c r="EE20">
        <v>1</v>
      </c>
      <c r="EF20">
        <v>9.97527195121951</v>
      </c>
      <c r="EG20">
        <v>0.138593728222988</v>
      </c>
      <c r="EH20">
        <v>0.0187881570403601</v>
      </c>
      <c r="EI20">
        <v>0</v>
      </c>
      <c r="EJ20">
        <v>2</v>
      </c>
      <c r="EK20">
        <v>3</v>
      </c>
      <c r="EL20" t="s">
        <v>296</v>
      </c>
      <c r="EM20">
        <v>100</v>
      </c>
      <c r="EN20">
        <v>100</v>
      </c>
      <c r="EO20">
        <v>-1.052</v>
      </c>
      <c r="EP20">
        <v>-0.1594</v>
      </c>
      <c r="EQ20">
        <v>-1.05234999999988</v>
      </c>
      <c r="ER20">
        <v>0</v>
      </c>
      <c r="ES20">
        <v>0</v>
      </c>
      <c r="ET20">
        <v>0</v>
      </c>
      <c r="EU20">
        <v>-0.159414285714281</v>
      </c>
      <c r="EV20">
        <v>0</v>
      </c>
      <c r="EW20">
        <v>0</v>
      </c>
      <c r="EX20">
        <v>0</v>
      </c>
      <c r="EY20">
        <v>-1</v>
      </c>
      <c r="EZ20">
        <v>-1</v>
      </c>
      <c r="FA20">
        <v>-1</v>
      </c>
      <c r="FB20">
        <v>-1</v>
      </c>
      <c r="FC20">
        <v>5.7</v>
      </c>
      <c r="FD20">
        <v>5.4</v>
      </c>
      <c r="FE20">
        <v>2</v>
      </c>
      <c r="FF20">
        <v>797.353</v>
      </c>
      <c r="FG20">
        <v>717.457</v>
      </c>
      <c r="FH20">
        <v>46.0452</v>
      </c>
      <c r="FI20">
        <v>27.4299</v>
      </c>
      <c r="FJ20">
        <v>30.0002</v>
      </c>
      <c r="FK20">
        <v>26.9462</v>
      </c>
      <c r="FL20">
        <v>26.8647</v>
      </c>
      <c r="FM20">
        <v>26.8608</v>
      </c>
      <c r="FN20">
        <v>20.1589</v>
      </c>
      <c r="FO20">
        <v>81.967</v>
      </c>
      <c r="FP20">
        <v>45.97</v>
      </c>
      <c r="FQ20">
        <v>420</v>
      </c>
      <c r="FR20">
        <v>23.3424</v>
      </c>
      <c r="FS20">
        <v>101.662</v>
      </c>
      <c r="FT20">
        <v>100.156</v>
      </c>
    </row>
    <row r="21" spans="1:176">
      <c r="A21">
        <v>5</v>
      </c>
      <c r="B21">
        <v>1620157455.1</v>
      </c>
      <c r="C21">
        <v>120</v>
      </c>
      <c r="D21" t="s">
        <v>304</v>
      </c>
      <c r="E21" t="s">
        <v>305</v>
      </c>
      <c r="F21">
        <v>1620157454.1</v>
      </c>
      <c r="G21">
        <f>CC21*AE21*(BY21-BZ21)/(100*BR21*(1000-AE21*BY21))</f>
        <v>0</v>
      </c>
      <c r="H21">
        <f>CC21*AE21*(BX21-BW21*(1000-AE21*BZ21)/(1000-AE21*BY21))/(100*BR21)</f>
        <v>0</v>
      </c>
      <c r="I21">
        <f>BW21 - IF(AE21&gt;1, H21*BR21*100.0/(AG21*CK21), 0)</f>
        <v>0</v>
      </c>
      <c r="J21">
        <f>((P21-G21/2)*I21-H21)/(P21+G21/2)</f>
        <v>0</v>
      </c>
      <c r="K21">
        <f>J21*(CD21+CE21)/1000.0</f>
        <v>0</v>
      </c>
      <c r="L21">
        <f>(BW21 - IF(AE21&gt;1, H21*BR21*100.0/(AG21*CK21), 0))*(CD21+CE21)/1000.0</f>
        <v>0</v>
      </c>
      <c r="M21">
        <f>2.0/((1/O21-1/N21)+SIGN(O21)*SQRT((1/O21-1/N21)*(1/O21-1/N21) + 4*BS21/((BS21+1)*(BS21+1))*(2*1/O21*1/N21-1/N21*1/N21)))</f>
        <v>0</v>
      </c>
      <c r="N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O21">
        <f>G21*(1000-(1000*0.61365*exp(17.502*S21/(240.97+S21))/(CD21+CE21)+BY21)/2)/(1000*0.61365*exp(17.502*S21/(240.97+S21))/(CD21+CE21)-BY21)</f>
        <v>0</v>
      </c>
      <c r="P21">
        <f>1/((BS21+1)/(M21/1.6)+1/(N21/1.37)) + BS21/((BS21+1)/(M21/1.6) + BS21/(N21/1.37))</f>
        <v>0</v>
      </c>
      <c r="Q21">
        <f>(BO21*BQ21)</f>
        <v>0</v>
      </c>
      <c r="R21">
        <f>(CF21+(Q21+2*0.95*5.67E-8*(((CF21+$B$7)+273)^4-(CF21+273)^4)-44100*G21)/(1.84*29.3*N21+8*0.95*5.67E-8*(CF21+273)^3))</f>
        <v>0</v>
      </c>
      <c r="S21">
        <f>($C$7*CG21+$D$7*CH21+$E$7*R21)</f>
        <v>0</v>
      </c>
      <c r="T21">
        <f>0.61365*exp(17.502*S21/(240.97+S21))</f>
        <v>0</v>
      </c>
      <c r="U21">
        <f>(V21/W21*100)</f>
        <v>0</v>
      </c>
      <c r="V21">
        <f>BY21*(CD21+CE21)/1000</f>
        <v>0</v>
      </c>
      <c r="W21">
        <f>0.61365*exp(17.502*CF21/(240.97+CF21))</f>
        <v>0</v>
      </c>
      <c r="X21">
        <f>(T21-BY21*(CD21+CE21)/1000)</f>
        <v>0</v>
      </c>
      <c r="Y21">
        <f>(-G21*44100)</f>
        <v>0</v>
      </c>
      <c r="Z21">
        <f>2*29.3*N21*0.92*(CF21-S21)</f>
        <v>0</v>
      </c>
      <c r="AA21">
        <f>2*0.95*5.67E-8*(((CF21+$B$7)+273)^4-(S21+273)^4)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MAX(0,($B$13+$C$13*CK21)/(1+$D$13*CK21)*CD21/(CF21+273)*$E$13)</f>
        <v>0</v>
      </c>
      <c r="AH21" t="s">
        <v>293</v>
      </c>
      <c r="AI21">
        <v>0</v>
      </c>
      <c r="AJ21">
        <v>0</v>
      </c>
      <c r="AK21">
        <f>AJ21-AI21</f>
        <v>0</v>
      </c>
      <c r="AL21">
        <f>AK21/AJ21</f>
        <v>0</v>
      </c>
      <c r="AM21">
        <v>0</v>
      </c>
      <c r="AN21" t="s">
        <v>293</v>
      </c>
      <c r="AO21">
        <v>0</v>
      </c>
      <c r="AP21">
        <v>0</v>
      </c>
      <c r="AQ21">
        <f>1-AO21/AP21</f>
        <v>0</v>
      </c>
      <c r="AR21">
        <v>0.5</v>
      </c>
      <c r="AS21">
        <f>BO21</f>
        <v>0</v>
      </c>
      <c r="AT21">
        <f>H21</f>
        <v>0</v>
      </c>
      <c r="AU21">
        <f>AQ21*AR21*AS21</f>
        <v>0</v>
      </c>
      <c r="AV21">
        <f>BA21/AP21</f>
        <v>0</v>
      </c>
      <c r="AW21">
        <f>(AT21-AM21)/AS21</f>
        <v>0</v>
      </c>
      <c r="AX21">
        <f>(AJ21-AP21)/AP21</f>
        <v>0</v>
      </c>
      <c r="AY21" t="s">
        <v>293</v>
      </c>
      <c r="AZ21">
        <v>0</v>
      </c>
      <c r="BA21">
        <f>AP21-AZ21</f>
        <v>0</v>
      </c>
      <c r="BB21">
        <f>(AP21-AO21)/(AP21-AZ21)</f>
        <v>0</v>
      </c>
      <c r="BC21">
        <f>(AJ21-AP21)/(AJ21-AZ21)</f>
        <v>0</v>
      </c>
      <c r="BD21">
        <f>(AP21-AO21)/(AP21-AI21)</f>
        <v>0</v>
      </c>
      <c r="BE21">
        <f>(AJ21-AP21)/(AJ21-AI21)</f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294</v>
      </c>
      <c r="BU21">
        <v>2</v>
      </c>
      <c r="BV21">
        <v>1620157454.1</v>
      </c>
      <c r="BW21">
        <v>403.354333333333</v>
      </c>
      <c r="BX21">
        <v>419.982666666667</v>
      </c>
      <c r="BY21">
        <v>33.24</v>
      </c>
      <c r="BZ21">
        <v>23.3425666666667</v>
      </c>
      <c r="CA21">
        <v>404.406666666667</v>
      </c>
      <c r="CB21">
        <v>33.3994</v>
      </c>
      <c r="CC21">
        <v>700.031333333333</v>
      </c>
      <c r="CD21">
        <v>101.318666666667</v>
      </c>
      <c r="CE21">
        <v>0.0993397666666667</v>
      </c>
      <c r="CF21">
        <v>41.1728666666667</v>
      </c>
      <c r="CG21">
        <v>38.4366</v>
      </c>
      <c r="CH21">
        <v>999.9</v>
      </c>
      <c r="CI21">
        <v>0</v>
      </c>
      <c r="CJ21">
        <v>0</v>
      </c>
      <c r="CK21">
        <v>10046.6666666667</v>
      </c>
      <c r="CL21">
        <v>0</v>
      </c>
      <c r="CM21">
        <v>2.42621</v>
      </c>
      <c r="CN21">
        <v>600.233333333333</v>
      </c>
      <c r="CO21">
        <v>0.932989666666667</v>
      </c>
      <c r="CP21">
        <v>0.0670106666666667</v>
      </c>
      <c r="CQ21">
        <v>0</v>
      </c>
      <c r="CR21">
        <v>986.365</v>
      </c>
      <c r="CS21">
        <v>4.99912</v>
      </c>
      <c r="CT21">
        <v>5918.82666666667</v>
      </c>
      <c r="CU21">
        <v>3807.04</v>
      </c>
      <c r="CV21">
        <v>39.187</v>
      </c>
      <c r="CW21">
        <v>41.437</v>
      </c>
      <c r="CX21">
        <v>40.6873333333333</v>
      </c>
      <c r="CY21">
        <v>41.7916666666667</v>
      </c>
      <c r="CZ21">
        <v>42.583</v>
      </c>
      <c r="DA21">
        <v>555.343333333333</v>
      </c>
      <c r="DB21">
        <v>39.8866666666667</v>
      </c>
      <c r="DC21">
        <v>0</v>
      </c>
      <c r="DD21">
        <v>1620157455</v>
      </c>
      <c r="DE21">
        <v>0</v>
      </c>
      <c r="DF21">
        <v>985.7406</v>
      </c>
      <c r="DG21">
        <v>5.12899999162727</v>
      </c>
      <c r="DH21">
        <v>33.7699999302402</v>
      </c>
      <c r="DI21">
        <v>5912.55</v>
      </c>
      <c r="DJ21">
        <v>15</v>
      </c>
      <c r="DK21">
        <v>1620157099.6</v>
      </c>
      <c r="DL21" t="s">
        <v>295</v>
      </c>
      <c r="DM21">
        <v>1620157083.1</v>
      </c>
      <c r="DN21">
        <v>1620157099.6</v>
      </c>
      <c r="DO21">
        <v>2</v>
      </c>
      <c r="DP21">
        <v>0.156</v>
      </c>
      <c r="DQ21">
        <v>-0.024</v>
      </c>
      <c r="DR21">
        <v>-1.052</v>
      </c>
      <c r="DS21">
        <v>-0.159</v>
      </c>
      <c r="DT21">
        <v>420</v>
      </c>
      <c r="DU21">
        <v>23</v>
      </c>
      <c r="DV21">
        <v>0.12</v>
      </c>
      <c r="DW21">
        <v>0.02</v>
      </c>
      <c r="DX21">
        <v>-16.6195975609756</v>
      </c>
      <c r="DY21">
        <v>-0.0774731707317094</v>
      </c>
      <c r="DZ21">
        <v>0.0232607749782275</v>
      </c>
      <c r="EA21">
        <v>1</v>
      </c>
      <c r="EB21">
        <v>985.452028571429</v>
      </c>
      <c r="EC21">
        <v>4.7624935000622</v>
      </c>
      <c r="ED21">
        <v>0.512589085537579</v>
      </c>
      <c r="EE21">
        <v>1</v>
      </c>
      <c r="EF21">
        <v>9.96840926829268</v>
      </c>
      <c r="EG21">
        <v>-0.465792543554024</v>
      </c>
      <c r="EH21">
        <v>0.0503071049818981</v>
      </c>
      <c r="EI21">
        <v>0</v>
      </c>
      <c r="EJ21">
        <v>2</v>
      </c>
      <c r="EK21">
        <v>3</v>
      </c>
      <c r="EL21" t="s">
        <v>296</v>
      </c>
      <c r="EM21">
        <v>100</v>
      </c>
      <c r="EN21">
        <v>100</v>
      </c>
      <c r="EO21">
        <v>-1.053</v>
      </c>
      <c r="EP21">
        <v>-0.1594</v>
      </c>
      <c r="EQ21">
        <v>-1.05234999999988</v>
      </c>
      <c r="ER21">
        <v>0</v>
      </c>
      <c r="ES21">
        <v>0</v>
      </c>
      <c r="ET21">
        <v>0</v>
      </c>
      <c r="EU21">
        <v>-0.159414285714281</v>
      </c>
      <c r="EV21">
        <v>0</v>
      </c>
      <c r="EW21">
        <v>0</v>
      </c>
      <c r="EX21">
        <v>0</v>
      </c>
      <c r="EY21">
        <v>-1</v>
      </c>
      <c r="EZ21">
        <v>-1</v>
      </c>
      <c r="FA21">
        <v>-1</v>
      </c>
      <c r="FB21">
        <v>-1</v>
      </c>
      <c r="FC21">
        <v>6.2</v>
      </c>
      <c r="FD21">
        <v>5.9</v>
      </c>
      <c r="FE21">
        <v>2</v>
      </c>
      <c r="FF21">
        <v>797.113</v>
      </c>
      <c r="FG21">
        <v>717.872</v>
      </c>
      <c r="FH21">
        <v>45.0436</v>
      </c>
      <c r="FI21">
        <v>27.4485</v>
      </c>
      <c r="FJ21">
        <v>30.0002</v>
      </c>
      <c r="FK21">
        <v>26.9627</v>
      </c>
      <c r="FL21">
        <v>26.8856</v>
      </c>
      <c r="FM21">
        <v>26.8612</v>
      </c>
      <c r="FN21">
        <v>19.61</v>
      </c>
      <c r="FO21">
        <v>81.5964</v>
      </c>
      <c r="FP21">
        <v>44.95</v>
      </c>
      <c r="FQ21">
        <v>420</v>
      </c>
      <c r="FR21">
        <v>23.4722</v>
      </c>
      <c r="FS21">
        <v>101.66</v>
      </c>
      <c r="FT21">
        <v>100.153</v>
      </c>
    </row>
    <row r="22" spans="1:176">
      <c r="A22">
        <v>6</v>
      </c>
      <c r="B22">
        <v>1620157485.1</v>
      </c>
      <c r="C22">
        <v>150</v>
      </c>
      <c r="D22" t="s">
        <v>306</v>
      </c>
      <c r="E22" t="s">
        <v>307</v>
      </c>
      <c r="F22">
        <v>1620157484.1</v>
      </c>
      <c r="G22">
        <f>CC22*AE22*(BY22-BZ22)/(100*BR22*(1000-AE22*BY22))</f>
        <v>0</v>
      </c>
      <c r="H22">
        <f>CC22*AE22*(BX22-BW22*(1000-AE22*BZ22)/(1000-AE22*BY22))/(100*BR22)</f>
        <v>0</v>
      </c>
      <c r="I22">
        <f>BW22 - IF(AE22&gt;1, H22*BR22*100.0/(AG22*CK22), 0)</f>
        <v>0</v>
      </c>
      <c r="J22">
        <f>((P22-G22/2)*I22-H22)/(P22+G22/2)</f>
        <v>0</v>
      </c>
      <c r="K22">
        <f>J22*(CD22+CE22)/1000.0</f>
        <v>0</v>
      </c>
      <c r="L22">
        <f>(BW22 - IF(AE22&gt;1, H22*BR22*100.0/(AG22*CK22), 0))*(CD22+CE22)/1000.0</f>
        <v>0</v>
      </c>
      <c r="M22">
        <f>2.0/((1/O22-1/N22)+SIGN(O22)*SQRT((1/O22-1/N22)*(1/O22-1/N22) + 4*BS22/((BS22+1)*(BS22+1))*(2*1/O22*1/N22-1/N22*1/N22)))</f>
        <v>0</v>
      </c>
      <c r="N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O22">
        <f>G22*(1000-(1000*0.61365*exp(17.502*S22/(240.97+S22))/(CD22+CE22)+BY22)/2)/(1000*0.61365*exp(17.502*S22/(240.97+S22))/(CD22+CE22)-BY22)</f>
        <v>0</v>
      </c>
      <c r="P22">
        <f>1/((BS22+1)/(M22/1.6)+1/(N22/1.37)) + BS22/((BS22+1)/(M22/1.6) + BS22/(N22/1.37))</f>
        <v>0</v>
      </c>
      <c r="Q22">
        <f>(BO22*BQ22)</f>
        <v>0</v>
      </c>
      <c r="R22">
        <f>(CF22+(Q22+2*0.95*5.67E-8*(((CF22+$B$7)+273)^4-(CF22+273)^4)-44100*G22)/(1.84*29.3*N22+8*0.95*5.67E-8*(CF22+273)^3))</f>
        <v>0</v>
      </c>
      <c r="S22">
        <f>($C$7*CG22+$D$7*CH22+$E$7*R22)</f>
        <v>0</v>
      </c>
      <c r="T22">
        <f>0.61365*exp(17.502*S22/(240.97+S22))</f>
        <v>0</v>
      </c>
      <c r="U22">
        <f>(V22/W22*100)</f>
        <v>0</v>
      </c>
      <c r="V22">
        <f>BY22*(CD22+CE22)/1000</f>
        <v>0</v>
      </c>
      <c r="W22">
        <f>0.61365*exp(17.502*CF22/(240.97+CF22))</f>
        <v>0</v>
      </c>
      <c r="X22">
        <f>(T22-BY22*(CD22+CE22)/1000)</f>
        <v>0</v>
      </c>
      <c r="Y22">
        <f>(-G22*44100)</f>
        <v>0</v>
      </c>
      <c r="Z22">
        <f>2*29.3*N22*0.92*(CF22-S22)</f>
        <v>0</v>
      </c>
      <c r="AA22">
        <f>2*0.95*5.67E-8*(((CF22+$B$7)+273)^4-(S22+273)^4)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MAX(0,($B$13+$C$13*CK22)/(1+$D$13*CK22)*CD22/(CF22+273)*$E$13)</f>
        <v>0</v>
      </c>
      <c r="AH22" t="s">
        <v>293</v>
      </c>
      <c r="AI22">
        <v>0</v>
      </c>
      <c r="AJ22">
        <v>0</v>
      </c>
      <c r="AK22">
        <f>AJ22-AI22</f>
        <v>0</v>
      </c>
      <c r="AL22">
        <f>AK22/AJ22</f>
        <v>0</v>
      </c>
      <c r="AM22">
        <v>0</v>
      </c>
      <c r="AN22" t="s">
        <v>293</v>
      </c>
      <c r="AO22">
        <v>0</v>
      </c>
      <c r="AP22">
        <v>0</v>
      </c>
      <c r="AQ22">
        <f>1-AO22/AP22</f>
        <v>0</v>
      </c>
      <c r="AR22">
        <v>0.5</v>
      </c>
      <c r="AS22">
        <f>BO22</f>
        <v>0</v>
      </c>
      <c r="AT22">
        <f>H22</f>
        <v>0</v>
      </c>
      <c r="AU22">
        <f>AQ22*AR22*AS22</f>
        <v>0</v>
      </c>
      <c r="AV22">
        <f>BA22/AP22</f>
        <v>0</v>
      </c>
      <c r="AW22">
        <f>(AT22-AM22)/AS22</f>
        <v>0</v>
      </c>
      <c r="AX22">
        <f>(AJ22-AP22)/AP22</f>
        <v>0</v>
      </c>
      <c r="AY22" t="s">
        <v>293</v>
      </c>
      <c r="AZ22">
        <v>0</v>
      </c>
      <c r="BA22">
        <f>AP22-AZ22</f>
        <v>0</v>
      </c>
      <c r="BB22">
        <f>(AP22-AO22)/(AP22-AZ22)</f>
        <v>0</v>
      </c>
      <c r="BC22">
        <f>(AJ22-AP22)/(AJ22-AZ22)</f>
        <v>0</v>
      </c>
      <c r="BD22">
        <f>(AP22-AO22)/(AP22-AI22)</f>
        <v>0</v>
      </c>
      <c r="BE22">
        <f>(AJ22-AP22)/(AJ22-AI22)</f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294</v>
      </c>
      <c r="BU22">
        <v>2</v>
      </c>
      <c r="BV22">
        <v>1620157484.1</v>
      </c>
      <c r="BW22">
        <v>403.291333333333</v>
      </c>
      <c r="BX22">
        <v>419.985666666667</v>
      </c>
      <c r="BY22">
        <v>33.2208333333333</v>
      </c>
      <c r="BZ22">
        <v>23.6108666666667</v>
      </c>
      <c r="CA22">
        <v>404.344</v>
      </c>
      <c r="CB22">
        <v>33.3803</v>
      </c>
      <c r="CC22">
        <v>700.007666666667</v>
      </c>
      <c r="CD22">
        <v>101.319333333333</v>
      </c>
      <c r="CE22">
        <v>0.100255</v>
      </c>
      <c r="CF22">
        <v>40.7796</v>
      </c>
      <c r="CG22">
        <v>38.1192333333333</v>
      </c>
      <c r="CH22">
        <v>999.9</v>
      </c>
      <c r="CI22">
        <v>0</v>
      </c>
      <c r="CJ22">
        <v>0</v>
      </c>
      <c r="CK22">
        <v>9991.25</v>
      </c>
      <c r="CL22">
        <v>0</v>
      </c>
      <c r="CM22">
        <v>2.42621</v>
      </c>
      <c r="CN22">
        <v>599.943</v>
      </c>
      <c r="CO22">
        <v>0.932967</v>
      </c>
      <c r="CP22">
        <v>0.0670334</v>
      </c>
      <c r="CQ22">
        <v>0</v>
      </c>
      <c r="CR22">
        <v>989.667</v>
      </c>
      <c r="CS22">
        <v>4.99912</v>
      </c>
      <c r="CT22">
        <v>5934.32</v>
      </c>
      <c r="CU22">
        <v>3805.16</v>
      </c>
      <c r="CV22">
        <v>39.3123333333333</v>
      </c>
      <c r="CW22">
        <v>41.437</v>
      </c>
      <c r="CX22">
        <v>40.6663333333333</v>
      </c>
      <c r="CY22">
        <v>41.958</v>
      </c>
      <c r="CZ22">
        <v>42.604</v>
      </c>
      <c r="DA22">
        <v>555.06</v>
      </c>
      <c r="DB22">
        <v>39.88</v>
      </c>
      <c r="DC22">
        <v>0</v>
      </c>
      <c r="DD22">
        <v>1620157485</v>
      </c>
      <c r="DE22">
        <v>0</v>
      </c>
      <c r="DF22">
        <v>988.72804</v>
      </c>
      <c r="DG22">
        <v>7.840384603024</v>
      </c>
      <c r="DH22">
        <v>39.7107692766107</v>
      </c>
      <c r="DI22">
        <v>5930.6544</v>
      </c>
      <c r="DJ22">
        <v>15</v>
      </c>
      <c r="DK22">
        <v>1620157099.6</v>
      </c>
      <c r="DL22" t="s">
        <v>295</v>
      </c>
      <c r="DM22">
        <v>1620157083.1</v>
      </c>
      <c r="DN22">
        <v>1620157099.6</v>
      </c>
      <c r="DO22">
        <v>2</v>
      </c>
      <c r="DP22">
        <v>0.156</v>
      </c>
      <c r="DQ22">
        <v>-0.024</v>
      </c>
      <c r="DR22">
        <v>-1.052</v>
      </c>
      <c r="DS22">
        <v>-0.159</v>
      </c>
      <c r="DT22">
        <v>420</v>
      </c>
      <c r="DU22">
        <v>23</v>
      </c>
      <c r="DV22">
        <v>0.12</v>
      </c>
      <c r="DW22">
        <v>0.02</v>
      </c>
      <c r="DX22">
        <v>-16.6598682926829</v>
      </c>
      <c r="DY22">
        <v>-0.173439721254359</v>
      </c>
      <c r="DZ22">
        <v>0.0259806160296517</v>
      </c>
      <c r="EA22">
        <v>1</v>
      </c>
      <c r="EB22">
        <v>988.341171428572</v>
      </c>
      <c r="EC22">
        <v>6.80606234809708</v>
      </c>
      <c r="ED22">
        <v>0.710520472640166</v>
      </c>
      <c r="EE22">
        <v>1</v>
      </c>
      <c r="EF22">
        <v>9.7018543902439</v>
      </c>
      <c r="EG22">
        <v>-0.535733519163754</v>
      </c>
      <c r="EH22">
        <v>0.0541697768785068</v>
      </c>
      <c r="EI22">
        <v>0</v>
      </c>
      <c r="EJ22">
        <v>2</v>
      </c>
      <c r="EK22">
        <v>3</v>
      </c>
      <c r="EL22" t="s">
        <v>296</v>
      </c>
      <c r="EM22">
        <v>100</v>
      </c>
      <c r="EN22">
        <v>100</v>
      </c>
      <c r="EO22">
        <v>-1.052</v>
      </c>
      <c r="EP22">
        <v>-0.1594</v>
      </c>
      <c r="EQ22">
        <v>-1.05234999999988</v>
      </c>
      <c r="ER22">
        <v>0</v>
      </c>
      <c r="ES22">
        <v>0</v>
      </c>
      <c r="ET22">
        <v>0</v>
      </c>
      <c r="EU22">
        <v>-0.159414285714281</v>
      </c>
      <c r="EV22">
        <v>0</v>
      </c>
      <c r="EW22">
        <v>0</v>
      </c>
      <c r="EX22">
        <v>0</v>
      </c>
      <c r="EY22">
        <v>-1</v>
      </c>
      <c r="EZ22">
        <v>-1</v>
      </c>
      <c r="FA22">
        <v>-1</v>
      </c>
      <c r="FB22">
        <v>-1</v>
      </c>
      <c r="FC22">
        <v>6.7</v>
      </c>
      <c r="FD22">
        <v>6.4</v>
      </c>
      <c r="FE22">
        <v>2</v>
      </c>
      <c r="FF22">
        <v>796.793</v>
      </c>
      <c r="FG22">
        <v>718.123</v>
      </c>
      <c r="FH22">
        <v>44.0483</v>
      </c>
      <c r="FI22">
        <v>27.4619</v>
      </c>
      <c r="FJ22">
        <v>30.0002</v>
      </c>
      <c r="FK22">
        <v>26.9826</v>
      </c>
      <c r="FL22">
        <v>26.9048</v>
      </c>
      <c r="FM22">
        <v>26.8676</v>
      </c>
      <c r="FN22">
        <v>18.1968</v>
      </c>
      <c r="FO22">
        <v>81.5964</v>
      </c>
      <c r="FP22">
        <v>43.94</v>
      </c>
      <c r="FQ22">
        <v>420</v>
      </c>
      <c r="FR22">
        <v>23.7181</v>
      </c>
      <c r="FS22">
        <v>101.659</v>
      </c>
      <c r="FT22">
        <v>100.151</v>
      </c>
    </row>
    <row r="23" spans="1:176">
      <c r="A23">
        <v>7</v>
      </c>
      <c r="B23">
        <v>1620157515.1</v>
      </c>
      <c r="C23">
        <v>180</v>
      </c>
      <c r="D23" t="s">
        <v>308</v>
      </c>
      <c r="E23" t="s">
        <v>309</v>
      </c>
      <c r="F23">
        <v>1620157514.1</v>
      </c>
      <c r="G23">
        <f>CC23*AE23*(BY23-BZ23)/(100*BR23*(1000-AE23*BY23))</f>
        <v>0</v>
      </c>
      <c r="H23">
        <f>CC23*AE23*(BX23-BW23*(1000-AE23*BZ23)/(1000-AE23*BY23))/(100*BR23)</f>
        <v>0</v>
      </c>
      <c r="I23">
        <f>BW23 - IF(AE23&gt;1, H23*BR23*100.0/(AG23*CK23), 0)</f>
        <v>0</v>
      </c>
      <c r="J23">
        <f>((P23-G23/2)*I23-H23)/(P23+G23/2)</f>
        <v>0</v>
      </c>
      <c r="K23">
        <f>J23*(CD23+CE23)/1000.0</f>
        <v>0</v>
      </c>
      <c r="L23">
        <f>(BW23 - IF(AE23&gt;1, H23*BR23*100.0/(AG23*CK23), 0))*(CD23+CE23)/1000.0</f>
        <v>0</v>
      </c>
      <c r="M23">
        <f>2.0/((1/O23-1/N23)+SIGN(O23)*SQRT((1/O23-1/N23)*(1/O23-1/N23) + 4*BS23/((BS23+1)*(BS23+1))*(2*1/O23*1/N23-1/N23*1/N23)))</f>
        <v>0</v>
      </c>
      <c r="N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O23">
        <f>G23*(1000-(1000*0.61365*exp(17.502*S23/(240.97+S23))/(CD23+CE23)+BY23)/2)/(1000*0.61365*exp(17.502*S23/(240.97+S23))/(CD23+CE23)-BY23)</f>
        <v>0</v>
      </c>
      <c r="P23">
        <f>1/((BS23+1)/(M23/1.6)+1/(N23/1.37)) + BS23/((BS23+1)/(M23/1.6) + BS23/(N23/1.37))</f>
        <v>0</v>
      </c>
      <c r="Q23">
        <f>(BO23*BQ23)</f>
        <v>0</v>
      </c>
      <c r="R23">
        <f>(CF23+(Q23+2*0.95*5.67E-8*(((CF23+$B$7)+273)^4-(CF23+273)^4)-44100*G23)/(1.84*29.3*N23+8*0.95*5.67E-8*(CF23+273)^3))</f>
        <v>0</v>
      </c>
      <c r="S23">
        <f>($C$7*CG23+$D$7*CH23+$E$7*R23)</f>
        <v>0</v>
      </c>
      <c r="T23">
        <f>0.61365*exp(17.502*S23/(240.97+S23))</f>
        <v>0</v>
      </c>
      <c r="U23">
        <f>(V23/W23*100)</f>
        <v>0</v>
      </c>
      <c r="V23">
        <f>BY23*(CD23+CE23)/1000</f>
        <v>0</v>
      </c>
      <c r="W23">
        <f>0.61365*exp(17.502*CF23/(240.97+CF23))</f>
        <v>0</v>
      </c>
      <c r="X23">
        <f>(T23-BY23*(CD23+CE23)/1000)</f>
        <v>0</v>
      </c>
      <c r="Y23">
        <f>(-G23*44100)</f>
        <v>0</v>
      </c>
      <c r="Z23">
        <f>2*29.3*N23*0.92*(CF23-S23)</f>
        <v>0</v>
      </c>
      <c r="AA23">
        <f>2*0.95*5.67E-8*(((CF23+$B$7)+273)^4-(S23+273)^4)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MAX(0,($B$13+$C$13*CK23)/(1+$D$13*CK23)*CD23/(CF23+273)*$E$13)</f>
        <v>0</v>
      </c>
      <c r="AH23" t="s">
        <v>293</v>
      </c>
      <c r="AI23">
        <v>0</v>
      </c>
      <c r="AJ23">
        <v>0</v>
      </c>
      <c r="AK23">
        <f>AJ23-AI23</f>
        <v>0</v>
      </c>
      <c r="AL23">
        <f>AK23/AJ23</f>
        <v>0</v>
      </c>
      <c r="AM23">
        <v>0</v>
      </c>
      <c r="AN23" t="s">
        <v>293</v>
      </c>
      <c r="AO23">
        <v>0</v>
      </c>
      <c r="AP23">
        <v>0</v>
      </c>
      <c r="AQ23">
        <f>1-AO23/AP23</f>
        <v>0</v>
      </c>
      <c r="AR23">
        <v>0.5</v>
      </c>
      <c r="AS23">
        <f>BO23</f>
        <v>0</v>
      </c>
      <c r="AT23">
        <f>H23</f>
        <v>0</v>
      </c>
      <c r="AU23">
        <f>AQ23*AR23*AS23</f>
        <v>0</v>
      </c>
      <c r="AV23">
        <f>BA23/AP23</f>
        <v>0</v>
      </c>
      <c r="AW23">
        <f>(AT23-AM23)/AS23</f>
        <v>0</v>
      </c>
      <c r="AX23">
        <f>(AJ23-AP23)/AP23</f>
        <v>0</v>
      </c>
      <c r="AY23" t="s">
        <v>293</v>
      </c>
      <c r="AZ23">
        <v>0</v>
      </c>
      <c r="BA23">
        <f>AP23-AZ23</f>
        <v>0</v>
      </c>
      <c r="BB23">
        <f>(AP23-AO23)/(AP23-AZ23)</f>
        <v>0</v>
      </c>
      <c r="BC23">
        <f>(AJ23-AP23)/(AJ23-AZ23)</f>
        <v>0</v>
      </c>
      <c r="BD23">
        <f>(AP23-AO23)/(AP23-AI23)</f>
        <v>0</v>
      </c>
      <c r="BE23">
        <f>(AJ23-AP23)/(AJ23-AI23)</f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294</v>
      </c>
      <c r="BU23">
        <v>2</v>
      </c>
      <c r="BV23">
        <v>1620157514.1</v>
      </c>
      <c r="BW23">
        <v>403.211666666667</v>
      </c>
      <c r="BX23">
        <v>419.956666666667</v>
      </c>
      <c r="BY23">
        <v>33.2176666666667</v>
      </c>
      <c r="BZ23">
        <v>23.8550666666667</v>
      </c>
      <c r="CA23">
        <v>404.264333333333</v>
      </c>
      <c r="CB23">
        <v>33.3770666666667</v>
      </c>
      <c r="CC23">
        <v>699.982</v>
      </c>
      <c r="CD23">
        <v>101.320666666667</v>
      </c>
      <c r="CE23">
        <v>0.0997961333333333</v>
      </c>
      <c r="CF23">
        <v>40.3730666666667</v>
      </c>
      <c r="CG23">
        <v>37.8005666666667</v>
      </c>
      <c r="CH23">
        <v>999.9</v>
      </c>
      <c r="CI23">
        <v>0</v>
      </c>
      <c r="CJ23">
        <v>0</v>
      </c>
      <c r="CK23">
        <v>9986.25</v>
      </c>
      <c r="CL23">
        <v>0</v>
      </c>
      <c r="CM23">
        <v>2.42621</v>
      </c>
      <c r="CN23">
        <v>600.123333333333</v>
      </c>
      <c r="CO23">
        <v>0.932994333333333</v>
      </c>
      <c r="CP23">
        <v>0.0670057333333333</v>
      </c>
      <c r="CQ23">
        <v>0</v>
      </c>
      <c r="CR23">
        <v>993.622666666667</v>
      </c>
      <c r="CS23">
        <v>4.99912</v>
      </c>
      <c r="CT23">
        <v>5961.62666666667</v>
      </c>
      <c r="CU23">
        <v>3806.34</v>
      </c>
      <c r="CV23">
        <v>39.312</v>
      </c>
      <c r="CW23">
        <v>41.437</v>
      </c>
      <c r="CX23">
        <v>40.6456666666667</v>
      </c>
      <c r="CY23">
        <v>41.8953333333333</v>
      </c>
      <c r="CZ23">
        <v>42.729</v>
      </c>
      <c r="DA23">
        <v>555.25</v>
      </c>
      <c r="DB23">
        <v>39.8766666666667</v>
      </c>
      <c r="DC23">
        <v>0</v>
      </c>
      <c r="DD23">
        <v>1620157515</v>
      </c>
      <c r="DE23">
        <v>0</v>
      </c>
      <c r="DF23">
        <v>992.68908</v>
      </c>
      <c r="DG23">
        <v>8.85476921958919</v>
      </c>
      <c r="DH23">
        <v>52.8330768303299</v>
      </c>
      <c r="DI23">
        <v>5954.5496</v>
      </c>
      <c r="DJ23">
        <v>15</v>
      </c>
      <c r="DK23">
        <v>1620157099.6</v>
      </c>
      <c r="DL23" t="s">
        <v>295</v>
      </c>
      <c r="DM23">
        <v>1620157083.1</v>
      </c>
      <c r="DN23">
        <v>1620157099.6</v>
      </c>
      <c r="DO23">
        <v>2</v>
      </c>
      <c r="DP23">
        <v>0.156</v>
      </c>
      <c r="DQ23">
        <v>-0.024</v>
      </c>
      <c r="DR23">
        <v>-1.052</v>
      </c>
      <c r="DS23">
        <v>-0.159</v>
      </c>
      <c r="DT23">
        <v>420</v>
      </c>
      <c r="DU23">
        <v>23</v>
      </c>
      <c r="DV23">
        <v>0.12</v>
      </c>
      <c r="DW23">
        <v>0.02</v>
      </c>
      <c r="DX23">
        <v>-16.7471292682927</v>
      </c>
      <c r="DY23">
        <v>-0.140583972125441</v>
      </c>
      <c r="DZ23">
        <v>0.0221393066617863</v>
      </c>
      <c r="EA23">
        <v>1</v>
      </c>
      <c r="EB23">
        <v>992.2998</v>
      </c>
      <c r="EC23">
        <v>8.1641700210745</v>
      </c>
      <c r="ED23">
        <v>0.846197606101209</v>
      </c>
      <c r="EE23">
        <v>1</v>
      </c>
      <c r="EF23">
        <v>9.45327390243902</v>
      </c>
      <c r="EG23">
        <v>-0.490748571428604</v>
      </c>
      <c r="EH23">
        <v>0.0498139941096999</v>
      </c>
      <c r="EI23">
        <v>0</v>
      </c>
      <c r="EJ23">
        <v>2</v>
      </c>
      <c r="EK23">
        <v>3</v>
      </c>
      <c r="EL23" t="s">
        <v>296</v>
      </c>
      <c r="EM23">
        <v>100</v>
      </c>
      <c r="EN23">
        <v>100</v>
      </c>
      <c r="EO23">
        <v>-1.052</v>
      </c>
      <c r="EP23">
        <v>-0.1594</v>
      </c>
      <c r="EQ23">
        <v>-1.05234999999988</v>
      </c>
      <c r="ER23">
        <v>0</v>
      </c>
      <c r="ES23">
        <v>0</v>
      </c>
      <c r="ET23">
        <v>0</v>
      </c>
      <c r="EU23">
        <v>-0.159414285714281</v>
      </c>
      <c r="EV23">
        <v>0</v>
      </c>
      <c r="EW23">
        <v>0</v>
      </c>
      <c r="EX23">
        <v>0</v>
      </c>
      <c r="EY23">
        <v>-1</v>
      </c>
      <c r="EZ23">
        <v>-1</v>
      </c>
      <c r="FA23">
        <v>-1</v>
      </c>
      <c r="FB23">
        <v>-1</v>
      </c>
      <c r="FC23">
        <v>7.2</v>
      </c>
      <c r="FD23">
        <v>6.9</v>
      </c>
      <c r="FE23">
        <v>2</v>
      </c>
      <c r="FF23">
        <v>796.771</v>
      </c>
      <c r="FG23">
        <v>718.613</v>
      </c>
      <c r="FH23">
        <v>43.0376</v>
      </c>
      <c r="FI23">
        <v>27.4709</v>
      </c>
      <c r="FJ23">
        <v>30.0002</v>
      </c>
      <c r="FK23">
        <v>26.9978</v>
      </c>
      <c r="FL23">
        <v>26.9205</v>
      </c>
      <c r="FM23">
        <v>26.8727</v>
      </c>
      <c r="FN23">
        <v>16.7825</v>
      </c>
      <c r="FO23">
        <v>82.1158</v>
      </c>
      <c r="FP23">
        <v>42.94</v>
      </c>
      <c r="FQ23">
        <v>420</v>
      </c>
      <c r="FR23">
        <v>24.1051</v>
      </c>
      <c r="FS23">
        <v>101.656</v>
      </c>
      <c r="FT23">
        <v>100.148</v>
      </c>
    </row>
    <row r="24" spans="1:176">
      <c r="A24">
        <v>8</v>
      </c>
      <c r="B24">
        <v>1620157545.1</v>
      </c>
      <c r="C24">
        <v>210</v>
      </c>
      <c r="D24" t="s">
        <v>310</v>
      </c>
      <c r="E24" t="s">
        <v>311</v>
      </c>
      <c r="F24">
        <v>1620157544.1</v>
      </c>
      <c r="G24">
        <f>CC24*AE24*(BY24-BZ24)/(100*BR24*(1000-AE24*BY24))</f>
        <v>0</v>
      </c>
      <c r="H24">
        <f>CC24*AE24*(BX24-BW24*(1000-AE24*BZ24)/(1000-AE24*BY24))/(100*BR24)</f>
        <v>0</v>
      </c>
      <c r="I24">
        <f>BW24 - IF(AE24&gt;1, H24*BR24*100.0/(AG24*CK24), 0)</f>
        <v>0</v>
      </c>
      <c r="J24">
        <f>((P24-G24/2)*I24-H24)/(P24+G24/2)</f>
        <v>0</v>
      </c>
      <c r="K24">
        <f>J24*(CD24+CE24)/1000.0</f>
        <v>0</v>
      </c>
      <c r="L24">
        <f>(BW24 - IF(AE24&gt;1, H24*BR24*100.0/(AG24*CK24), 0))*(CD24+CE24)/1000.0</f>
        <v>0</v>
      </c>
      <c r="M24">
        <f>2.0/((1/O24-1/N24)+SIGN(O24)*SQRT((1/O24-1/N24)*(1/O24-1/N24) + 4*BS24/((BS24+1)*(BS24+1))*(2*1/O24*1/N24-1/N24*1/N24)))</f>
        <v>0</v>
      </c>
      <c r="N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O24">
        <f>G24*(1000-(1000*0.61365*exp(17.502*S24/(240.97+S24))/(CD24+CE24)+BY24)/2)/(1000*0.61365*exp(17.502*S24/(240.97+S24))/(CD24+CE24)-BY24)</f>
        <v>0</v>
      </c>
      <c r="P24">
        <f>1/((BS24+1)/(M24/1.6)+1/(N24/1.37)) + BS24/((BS24+1)/(M24/1.6) + BS24/(N24/1.37))</f>
        <v>0</v>
      </c>
      <c r="Q24">
        <f>(BO24*BQ24)</f>
        <v>0</v>
      </c>
      <c r="R24">
        <f>(CF24+(Q24+2*0.95*5.67E-8*(((CF24+$B$7)+273)^4-(CF24+273)^4)-44100*G24)/(1.84*29.3*N24+8*0.95*5.67E-8*(CF24+273)^3))</f>
        <v>0</v>
      </c>
      <c r="S24">
        <f>($C$7*CG24+$D$7*CH24+$E$7*R24)</f>
        <v>0</v>
      </c>
      <c r="T24">
        <f>0.61365*exp(17.502*S24/(240.97+S24))</f>
        <v>0</v>
      </c>
      <c r="U24">
        <f>(V24/W24*100)</f>
        <v>0</v>
      </c>
      <c r="V24">
        <f>BY24*(CD24+CE24)/1000</f>
        <v>0</v>
      </c>
      <c r="W24">
        <f>0.61365*exp(17.502*CF24/(240.97+CF24))</f>
        <v>0</v>
      </c>
      <c r="X24">
        <f>(T24-BY24*(CD24+CE24)/1000)</f>
        <v>0</v>
      </c>
      <c r="Y24">
        <f>(-G24*44100)</f>
        <v>0</v>
      </c>
      <c r="Z24">
        <f>2*29.3*N24*0.92*(CF24-S24)</f>
        <v>0</v>
      </c>
      <c r="AA24">
        <f>2*0.95*5.67E-8*(((CF24+$B$7)+273)^4-(S24+273)^4)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MAX(0,($B$13+$C$13*CK24)/(1+$D$13*CK24)*CD24/(CF24+273)*$E$13)</f>
        <v>0</v>
      </c>
      <c r="AH24" t="s">
        <v>293</v>
      </c>
      <c r="AI24">
        <v>0</v>
      </c>
      <c r="AJ24">
        <v>0</v>
      </c>
      <c r="AK24">
        <f>AJ24-AI24</f>
        <v>0</v>
      </c>
      <c r="AL24">
        <f>AK24/AJ24</f>
        <v>0</v>
      </c>
      <c r="AM24">
        <v>0</v>
      </c>
      <c r="AN24" t="s">
        <v>293</v>
      </c>
      <c r="AO24">
        <v>0</v>
      </c>
      <c r="AP24">
        <v>0</v>
      </c>
      <c r="AQ24">
        <f>1-AO24/AP24</f>
        <v>0</v>
      </c>
      <c r="AR24">
        <v>0.5</v>
      </c>
      <c r="AS24">
        <f>BO24</f>
        <v>0</v>
      </c>
      <c r="AT24">
        <f>H24</f>
        <v>0</v>
      </c>
      <c r="AU24">
        <f>AQ24*AR24*AS24</f>
        <v>0</v>
      </c>
      <c r="AV24">
        <f>BA24/AP24</f>
        <v>0</v>
      </c>
      <c r="AW24">
        <f>(AT24-AM24)/AS24</f>
        <v>0</v>
      </c>
      <c r="AX24">
        <f>(AJ24-AP24)/AP24</f>
        <v>0</v>
      </c>
      <c r="AY24" t="s">
        <v>293</v>
      </c>
      <c r="AZ24">
        <v>0</v>
      </c>
      <c r="BA24">
        <f>AP24-AZ24</f>
        <v>0</v>
      </c>
      <c r="BB24">
        <f>(AP24-AO24)/(AP24-AZ24)</f>
        <v>0</v>
      </c>
      <c r="BC24">
        <f>(AJ24-AP24)/(AJ24-AZ24)</f>
        <v>0</v>
      </c>
      <c r="BD24">
        <f>(AP24-AO24)/(AP24-AI24)</f>
        <v>0</v>
      </c>
      <c r="BE24">
        <f>(AJ24-AP24)/(AJ24-AI24)</f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294</v>
      </c>
      <c r="BU24">
        <v>2</v>
      </c>
      <c r="BV24">
        <v>1620157544.1</v>
      </c>
      <c r="BW24">
        <v>403.175666666667</v>
      </c>
      <c r="BX24">
        <v>419.971</v>
      </c>
      <c r="BY24">
        <v>33.37</v>
      </c>
      <c r="BZ24">
        <v>24.4634666666667</v>
      </c>
      <c r="CA24">
        <v>404.228333333333</v>
      </c>
      <c r="CB24">
        <v>33.5294333333333</v>
      </c>
      <c r="CC24">
        <v>700.046666666667</v>
      </c>
      <c r="CD24">
        <v>101.322</v>
      </c>
      <c r="CE24">
        <v>0.100268666666667</v>
      </c>
      <c r="CF24">
        <v>39.9234333333333</v>
      </c>
      <c r="CG24">
        <v>37.4659</v>
      </c>
      <c r="CH24">
        <v>999.9</v>
      </c>
      <c r="CI24">
        <v>0</v>
      </c>
      <c r="CJ24">
        <v>0</v>
      </c>
      <c r="CK24">
        <v>9978.12</v>
      </c>
      <c r="CL24">
        <v>0</v>
      </c>
      <c r="CM24">
        <v>2.42621</v>
      </c>
      <c r="CN24">
        <v>600.008333333333</v>
      </c>
      <c r="CO24">
        <v>0.933010333333333</v>
      </c>
      <c r="CP24">
        <v>0.0669894333333333</v>
      </c>
      <c r="CQ24">
        <v>0</v>
      </c>
      <c r="CR24">
        <v>998.388666666667</v>
      </c>
      <c r="CS24">
        <v>4.99912</v>
      </c>
      <c r="CT24">
        <v>5988.28333333333</v>
      </c>
      <c r="CU24">
        <v>3805.62</v>
      </c>
      <c r="CV24">
        <v>39.3746666666667</v>
      </c>
      <c r="CW24">
        <v>41.5</v>
      </c>
      <c r="CX24">
        <v>41.0206666666667</v>
      </c>
      <c r="CY24">
        <v>42.0206666666667</v>
      </c>
      <c r="CZ24">
        <v>42.729</v>
      </c>
      <c r="DA24">
        <v>555.153333333333</v>
      </c>
      <c r="DB24">
        <v>39.86</v>
      </c>
      <c r="DC24">
        <v>0</v>
      </c>
      <c r="DD24">
        <v>1620157545</v>
      </c>
      <c r="DE24">
        <v>0</v>
      </c>
      <c r="DF24">
        <v>997.2784</v>
      </c>
      <c r="DG24">
        <v>8.94823076285028</v>
      </c>
      <c r="DH24">
        <v>60.1053845359346</v>
      </c>
      <c r="DI24">
        <v>5981.912</v>
      </c>
      <c r="DJ24">
        <v>15</v>
      </c>
      <c r="DK24">
        <v>1620157099.6</v>
      </c>
      <c r="DL24" t="s">
        <v>295</v>
      </c>
      <c r="DM24">
        <v>1620157083.1</v>
      </c>
      <c r="DN24">
        <v>1620157099.6</v>
      </c>
      <c r="DO24">
        <v>2</v>
      </c>
      <c r="DP24">
        <v>0.156</v>
      </c>
      <c r="DQ24">
        <v>-0.024</v>
      </c>
      <c r="DR24">
        <v>-1.052</v>
      </c>
      <c r="DS24">
        <v>-0.159</v>
      </c>
      <c r="DT24">
        <v>420</v>
      </c>
      <c r="DU24">
        <v>23</v>
      </c>
      <c r="DV24">
        <v>0.12</v>
      </c>
      <c r="DW24">
        <v>0.02</v>
      </c>
      <c r="DX24">
        <v>-16.7896</v>
      </c>
      <c r="DY24">
        <v>-0.0871923344947587</v>
      </c>
      <c r="DZ24">
        <v>0.0310584421577818</v>
      </c>
      <c r="EA24">
        <v>1</v>
      </c>
      <c r="EB24">
        <v>996.704114285714</v>
      </c>
      <c r="EC24">
        <v>9.42882616457588</v>
      </c>
      <c r="ED24">
        <v>0.961580002508617</v>
      </c>
      <c r="EE24">
        <v>1</v>
      </c>
      <c r="EF24">
        <v>8.99714975609756</v>
      </c>
      <c r="EG24">
        <v>-0.629835888501716</v>
      </c>
      <c r="EH24">
        <v>0.0639458225141697</v>
      </c>
      <c r="EI24">
        <v>0</v>
      </c>
      <c r="EJ24">
        <v>2</v>
      </c>
      <c r="EK24">
        <v>3</v>
      </c>
      <c r="EL24" t="s">
        <v>296</v>
      </c>
      <c r="EM24">
        <v>100</v>
      </c>
      <c r="EN24">
        <v>100</v>
      </c>
      <c r="EO24">
        <v>-1.052</v>
      </c>
      <c r="EP24">
        <v>-0.1594</v>
      </c>
      <c r="EQ24">
        <v>-1.05234999999988</v>
      </c>
      <c r="ER24">
        <v>0</v>
      </c>
      <c r="ES24">
        <v>0</v>
      </c>
      <c r="ET24">
        <v>0</v>
      </c>
      <c r="EU24">
        <v>-0.159414285714281</v>
      </c>
      <c r="EV24">
        <v>0</v>
      </c>
      <c r="EW24">
        <v>0</v>
      </c>
      <c r="EX24">
        <v>0</v>
      </c>
      <c r="EY24">
        <v>-1</v>
      </c>
      <c r="EZ24">
        <v>-1</v>
      </c>
      <c r="FA24">
        <v>-1</v>
      </c>
      <c r="FB24">
        <v>-1</v>
      </c>
      <c r="FC24">
        <v>7.7</v>
      </c>
      <c r="FD24">
        <v>7.4</v>
      </c>
      <c r="FE24">
        <v>2</v>
      </c>
      <c r="FF24">
        <v>796.405</v>
      </c>
      <c r="FG24">
        <v>719.807</v>
      </c>
      <c r="FH24">
        <v>42.0387</v>
      </c>
      <c r="FI24">
        <v>27.4732</v>
      </c>
      <c r="FJ24">
        <v>30</v>
      </c>
      <c r="FK24">
        <v>27.0145</v>
      </c>
      <c r="FL24">
        <v>26.9341</v>
      </c>
      <c r="FM24">
        <v>26.8855</v>
      </c>
      <c r="FN24">
        <v>15.0002</v>
      </c>
      <c r="FO24">
        <v>83.2857</v>
      </c>
      <c r="FP24">
        <v>41.93</v>
      </c>
      <c r="FQ24">
        <v>420</v>
      </c>
      <c r="FR24">
        <v>24.5604</v>
      </c>
      <c r="FS24">
        <v>101.657</v>
      </c>
      <c r="FT24">
        <v>100.147</v>
      </c>
    </row>
    <row r="25" spans="1:176">
      <c r="A25">
        <v>9</v>
      </c>
      <c r="B25">
        <v>1620157575.1</v>
      </c>
      <c r="C25">
        <v>240</v>
      </c>
      <c r="D25" t="s">
        <v>312</v>
      </c>
      <c r="E25" t="s">
        <v>313</v>
      </c>
      <c r="F25">
        <v>1620157574.1</v>
      </c>
      <c r="G25">
        <f>CC25*AE25*(BY25-BZ25)/(100*BR25*(1000-AE25*BY25))</f>
        <v>0</v>
      </c>
      <c r="H25">
        <f>CC25*AE25*(BX25-BW25*(1000-AE25*BZ25)/(1000-AE25*BY25))/(100*BR25)</f>
        <v>0</v>
      </c>
      <c r="I25">
        <f>BW25 - IF(AE25&gt;1, H25*BR25*100.0/(AG25*CK25), 0)</f>
        <v>0</v>
      </c>
      <c r="J25">
        <f>((P25-G25/2)*I25-H25)/(P25+G25/2)</f>
        <v>0</v>
      </c>
      <c r="K25">
        <f>J25*(CD25+CE25)/1000.0</f>
        <v>0</v>
      </c>
      <c r="L25">
        <f>(BW25 - IF(AE25&gt;1, H25*BR25*100.0/(AG25*CK25), 0))*(CD25+CE25)/1000.0</f>
        <v>0</v>
      </c>
      <c r="M25">
        <f>2.0/((1/O25-1/N25)+SIGN(O25)*SQRT((1/O25-1/N25)*(1/O25-1/N25) + 4*BS25/((BS25+1)*(BS25+1))*(2*1/O25*1/N25-1/N25*1/N25)))</f>
        <v>0</v>
      </c>
      <c r="N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O25">
        <f>G25*(1000-(1000*0.61365*exp(17.502*S25/(240.97+S25))/(CD25+CE25)+BY25)/2)/(1000*0.61365*exp(17.502*S25/(240.97+S25))/(CD25+CE25)-BY25)</f>
        <v>0</v>
      </c>
      <c r="P25">
        <f>1/((BS25+1)/(M25/1.6)+1/(N25/1.37)) + BS25/((BS25+1)/(M25/1.6) + BS25/(N25/1.37))</f>
        <v>0</v>
      </c>
      <c r="Q25">
        <f>(BO25*BQ25)</f>
        <v>0</v>
      </c>
      <c r="R25">
        <f>(CF25+(Q25+2*0.95*5.67E-8*(((CF25+$B$7)+273)^4-(CF25+273)^4)-44100*G25)/(1.84*29.3*N25+8*0.95*5.67E-8*(CF25+273)^3))</f>
        <v>0</v>
      </c>
      <c r="S25">
        <f>($C$7*CG25+$D$7*CH25+$E$7*R25)</f>
        <v>0</v>
      </c>
      <c r="T25">
        <f>0.61365*exp(17.502*S25/(240.97+S25))</f>
        <v>0</v>
      </c>
      <c r="U25">
        <f>(V25/W25*100)</f>
        <v>0</v>
      </c>
      <c r="V25">
        <f>BY25*(CD25+CE25)/1000</f>
        <v>0</v>
      </c>
      <c r="W25">
        <f>0.61365*exp(17.502*CF25/(240.97+CF25))</f>
        <v>0</v>
      </c>
      <c r="X25">
        <f>(T25-BY25*(CD25+CE25)/1000)</f>
        <v>0</v>
      </c>
      <c r="Y25">
        <f>(-G25*44100)</f>
        <v>0</v>
      </c>
      <c r="Z25">
        <f>2*29.3*N25*0.92*(CF25-S25)</f>
        <v>0</v>
      </c>
      <c r="AA25">
        <f>2*0.95*5.67E-8*(((CF25+$B$7)+273)^4-(S25+273)^4)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MAX(0,($B$13+$C$13*CK25)/(1+$D$13*CK25)*CD25/(CF25+273)*$E$13)</f>
        <v>0</v>
      </c>
      <c r="AH25" t="s">
        <v>293</v>
      </c>
      <c r="AI25">
        <v>0</v>
      </c>
      <c r="AJ25">
        <v>0</v>
      </c>
      <c r="AK25">
        <f>AJ25-AI25</f>
        <v>0</v>
      </c>
      <c r="AL25">
        <f>AK25/AJ25</f>
        <v>0</v>
      </c>
      <c r="AM25">
        <v>0</v>
      </c>
      <c r="AN25" t="s">
        <v>293</v>
      </c>
      <c r="AO25">
        <v>0</v>
      </c>
      <c r="AP25">
        <v>0</v>
      </c>
      <c r="AQ25">
        <f>1-AO25/AP25</f>
        <v>0</v>
      </c>
      <c r="AR25">
        <v>0.5</v>
      </c>
      <c r="AS25">
        <f>BO25</f>
        <v>0</v>
      </c>
      <c r="AT25">
        <f>H25</f>
        <v>0</v>
      </c>
      <c r="AU25">
        <f>AQ25*AR25*AS25</f>
        <v>0</v>
      </c>
      <c r="AV25">
        <f>BA25/AP25</f>
        <v>0</v>
      </c>
      <c r="AW25">
        <f>(AT25-AM25)/AS25</f>
        <v>0</v>
      </c>
      <c r="AX25">
        <f>(AJ25-AP25)/AP25</f>
        <v>0</v>
      </c>
      <c r="AY25" t="s">
        <v>293</v>
      </c>
      <c r="AZ25">
        <v>0</v>
      </c>
      <c r="BA25">
        <f>AP25-AZ25</f>
        <v>0</v>
      </c>
      <c r="BB25">
        <f>(AP25-AO25)/(AP25-AZ25)</f>
        <v>0</v>
      </c>
      <c r="BC25">
        <f>(AJ25-AP25)/(AJ25-AZ25)</f>
        <v>0</v>
      </c>
      <c r="BD25">
        <f>(AP25-AO25)/(AP25-AI25)</f>
        <v>0</v>
      </c>
      <c r="BE25">
        <f>(AJ25-AP25)/(AJ25-AI25)</f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294</v>
      </c>
      <c r="BU25">
        <v>2</v>
      </c>
      <c r="BV25">
        <v>1620157574.1</v>
      </c>
      <c r="BW25">
        <v>403.064</v>
      </c>
      <c r="BX25">
        <v>419.980666666667</v>
      </c>
      <c r="BY25">
        <v>33.3929333333333</v>
      </c>
      <c r="BZ25">
        <v>24.6942</v>
      </c>
      <c r="CA25">
        <v>404.116666666667</v>
      </c>
      <c r="CB25">
        <v>33.5523333333333</v>
      </c>
      <c r="CC25">
        <v>700.048</v>
      </c>
      <c r="CD25">
        <v>101.320666666667</v>
      </c>
      <c r="CE25">
        <v>0.0997351666666667</v>
      </c>
      <c r="CF25">
        <v>39.4494</v>
      </c>
      <c r="CG25">
        <v>37.0890666666667</v>
      </c>
      <c r="CH25">
        <v>999.9</v>
      </c>
      <c r="CI25">
        <v>0</v>
      </c>
      <c r="CJ25">
        <v>0</v>
      </c>
      <c r="CK25">
        <v>10027.7</v>
      </c>
      <c r="CL25">
        <v>0</v>
      </c>
      <c r="CM25">
        <v>2.42621</v>
      </c>
      <c r="CN25">
        <v>600.217</v>
      </c>
      <c r="CO25">
        <v>0.932989666666667</v>
      </c>
      <c r="CP25">
        <v>0.0670106666666667</v>
      </c>
      <c r="CQ25">
        <v>0</v>
      </c>
      <c r="CR25">
        <v>1003.65333333333</v>
      </c>
      <c r="CS25">
        <v>4.99912</v>
      </c>
      <c r="CT25">
        <v>6022.91333333333</v>
      </c>
      <c r="CU25">
        <v>3806.93333333333</v>
      </c>
      <c r="CV25">
        <v>39.4163333333333</v>
      </c>
      <c r="CW25">
        <v>41.5</v>
      </c>
      <c r="CX25">
        <v>40.937</v>
      </c>
      <c r="CY25">
        <v>42.0623333333333</v>
      </c>
      <c r="CZ25">
        <v>42.625</v>
      </c>
      <c r="DA25">
        <v>555.333333333333</v>
      </c>
      <c r="DB25">
        <v>39.8866666666667</v>
      </c>
      <c r="DC25">
        <v>0</v>
      </c>
      <c r="DD25">
        <v>1620157575</v>
      </c>
      <c r="DE25">
        <v>0</v>
      </c>
      <c r="DF25">
        <v>1002.5176</v>
      </c>
      <c r="DG25">
        <v>10.9838461412354</v>
      </c>
      <c r="DH25">
        <v>72.0176923082114</v>
      </c>
      <c r="DI25">
        <v>6013.2156</v>
      </c>
      <c r="DJ25">
        <v>15</v>
      </c>
      <c r="DK25">
        <v>1620157099.6</v>
      </c>
      <c r="DL25" t="s">
        <v>295</v>
      </c>
      <c r="DM25">
        <v>1620157083.1</v>
      </c>
      <c r="DN25">
        <v>1620157099.6</v>
      </c>
      <c r="DO25">
        <v>2</v>
      </c>
      <c r="DP25">
        <v>0.156</v>
      </c>
      <c r="DQ25">
        <v>-0.024</v>
      </c>
      <c r="DR25">
        <v>-1.052</v>
      </c>
      <c r="DS25">
        <v>-0.159</v>
      </c>
      <c r="DT25">
        <v>420</v>
      </c>
      <c r="DU25">
        <v>23</v>
      </c>
      <c r="DV25">
        <v>0.12</v>
      </c>
      <c r="DW25">
        <v>0.02</v>
      </c>
      <c r="DX25">
        <v>-16.889356097561</v>
      </c>
      <c r="DY25">
        <v>-0.0924940766550317</v>
      </c>
      <c r="DZ25">
        <v>0.0308737006147467</v>
      </c>
      <c r="EA25">
        <v>1</v>
      </c>
      <c r="EB25">
        <v>1001.92941176471</v>
      </c>
      <c r="EC25">
        <v>10.767014647979</v>
      </c>
      <c r="ED25">
        <v>1.06542435946619</v>
      </c>
      <c r="EE25">
        <v>0</v>
      </c>
      <c r="EF25">
        <v>8.80168390243903</v>
      </c>
      <c r="EG25">
        <v>-0.52459358885018</v>
      </c>
      <c r="EH25">
        <v>0.0531870087694744</v>
      </c>
      <c r="EI25">
        <v>0</v>
      </c>
      <c r="EJ25">
        <v>1</v>
      </c>
      <c r="EK25">
        <v>3</v>
      </c>
      <c r="EL25" t="s">
        <v>314</v>
      </c>
      <c r="EM25">
        <v>100</v>
      </c>
      <c r="EN25">
        <v>100</v>
      </c>
      <c r="EO25">
        <v>-1.052</v>
      </c>
      <c r="EP25">
        <v>-0.1594</v>
      </c>
      <c r="EQ25">
        <v>-1.05234999999988</v>
      </c>
      <c r="ER25">
        <v>0</v>
      </c>
      <c r="ES25">
        <v>0</v>
      </c>
      <c r="ET25">
        <v>0</v>
      </c>
      <c r="EU25">
        <v>-0.159414285714281</v>
      </c>
      <c r="EV25">
        <v>0</v>
      </c>
      <c r="EW25">
        <v>0</v>
      </c>
      <c r="EX25">
        <v>0</v>
      </c>
      <c r="EY25">
        <v>-1</v>
      </c>
      <c r="EZ25">
        <v>-1</v>
      </c>
      <c r="FA25">
        <v>-1</v>
      </c>
      <c r="FB25">
        <v>-1</v>
      </c>
      <c r="FC25">
        <v>8.2</v>
      </c>
      <c r="FD25">
        <v>7.9</v>
      </c>
      <c r="FE25">
        <v>2</v>
      </c>
      <c r="FF25">
        <v>796.437</v>
      </c>
      <c r="FG25">
        <v>720.281</v>
      </c>
      <c r="FH25">
        <v>41.0449</v>
      </c>
      <c r="FI25">
        <v>27.4686</v>
      </c>
      <c r="FJ25">
        <v>30</v>
      </c>
      <c r="FK25">
        <v>27.0183</v>
      </c>
      <c r="FL25">
        <v>26.9432</v>
      </c>
      <c r="FM25">
        <v>26.8898</v>
      </c>
      <c r="FN25">
        <v>14.1731</v>
      </c>
      <c r="FO25">
        <v>84.8472</v>
      </c>
      <c r="FP25">
        <v>40.92</v>
      </c>
      <c r="FQ25">
        <v>420</v>
      </c>
      <c r="FR25">
        <v>24.802</v>
      </c>
      <c r="FS25">
        <v>101.655</v>
      </c>
      <c r="FT25">
        <v>100.143</v>
      </c>
    </row>
    <row r="26" spans="1:176">
      <c r="A26">
        <v>10</v>
      </c>
      <c r="B26">
        <v>1620157605.1</v>
      </c>
      <c r="C26">
        <v>270</v>
      </c>
      <c r="D26" t="s">
        <v>315</v>
      </c>
      <c r="E26" t="s">
        <v>316</v>
      </c>
      <c r="F26">
        <v>1620157604.1</v>
      </c>
      <c r="G26">
        <f>CC26*AE26*(BY26-BZ26)/(100*BR26*(1000-AE26*BY26))</f>
        <v>0</v>
      </c>
      <c r="H26">
        <f>CC26*AE26*(BX26-BW26*(1000-AE26*BZ26)/(1000-AE26*BY26))/(100*BR26)</f>
        <v>0</v>
      </c>
      <c r="I26">
        <f>BW26 - IF(AE26&gt;1, H26*BR26*100.0/(AG26*CK26), 0)</f>
        <v>0</v>
      </c>
      <c r="J26">
        <f>((P26-G26/2)*I26-H26)/(P26+G26/2)</f>
        <v>0</v>
      </c>
      <c r="K26">
        <f>J26*(CD26+CE26)/1000.0</f>
        <v>0</v>
      </c>
      <c r="L26">
        <f>(BW26 - IF(AE26&gt;1, H26*BR26*100.0/(AG26*CK26), 0))*(CD26+CE26)/1000.0</f>
        <v>0</v>
      </c>
      <c r="M26">
        <f>2.0/((1/O26-1/N26)+SIGN(O26)*SQRT((1/O26-1/N26)*(1/O26-1/N26) + 4*BS26/((BS26+1)*(BS26+1))*(2*1/O26*1/N26-1/N26*1/N26)))</f>
        <v>0</v>
      </c>
      <c r="N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O26">
        <f>G26*(1000-(1000*0.61365*exp(17.502*S26/(240.97+S26))/(CD26+CE26)+BY26)/2)/(1000*0.61365*exp(17.502*S26/(240.97+S26))/(CD26+CE26)-BY26)</f>
        <v>0</v>
      </c>
      <c r="P26">
        <f>1/((BS26+1)/(M26/1.6)+1/(N26/1.37)) + BS26/((BS26+1)/(M26/1.6) + BS26/(N26/1.37))</f>
        <v>0</v>
      </c>
      <c r="Q26">
        <f>(BO26*BQ26)</f>
        <v>0</v>
      </c>
      <c r="R26">
        <f>(CF26+(Q26+2*0.95*5.67E-8*(((CF26+$B$7)+273)^4-(CF26+273)^4)-44100*G26)/(1.84*29.3*N26+8*0.95*5.67E-8*(CF26+273)^3))</f>
        <v>0</v>
      </c>
      <c r="S26">
        <f>($C$7*CG26+$D$7*CH26+$E$7*R26)</f>
        <v>0</v>
      </c>
      <c r="T26">
        <f>0.61365*exp(17.502*S26/(240.97+S26))</f>
        <v>0</v>
      </c>
      <c r="U26">
        <f>(V26/W26*100)</f>
        <v>0</v>
      </c>
      <c r="V26">
        <f>BY26*(CD26+CE26)/1000</f>
        <v>0</v>
      </c>
      <c r="W26">
        <f>0.61365*exp(17.502*CF26/(240.97+CF26))</f>
        <v>0</v>
      </c>
      <c r="X26">
        <f>(T26-BY26*(CD26+CE26)/1000)</f>
        <v>0</v>
      </c>
      <c r="Y26">
        <f>(-G26*44100)</f>
        <v>0</v>
      </c>
      <c r="Z26">
        <f>2*29.3*N26*0.92*(CF26-S26)</f>
        <v>0</v>
      </c>
      <c r="AA26">
        <f>2*0.95*5.67E-8*(((CF26+$B$7)+273)^4-(S26+273)^4)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MAX(0,($B$13+$C$13*CK26)/(1+$D$13*CK26)*CD26/(CF26+273)*$E$13)</f>
        <v>0</v>
      </c>
      <c r="AH26" t="s">
        <v>293</v>
      </c>
      <c r="AI26">
        <v>0</v>
      </c>
      <c r="AJ26">
        <v>0</v>
      </c>
      <c r="AK26">
        <f>AJ26-AI26</f>
        <v>0</v>
      </c>
      <c r="AL26">
        <f>AK26/AJ26</f>
        <v>0</v>
      </c>
      <c r="AM26">
        <v>0</v>
      </c>
      <c r="AN26" t="s">
        <v>293</v>
      </c>
      <c r="AO26">
        <v>0</v>
      </c>
      <c r="AP26">
        <v>0</v>
      </c>
      <c r="AQ26">
        <f>1-AO26/AP26</f>
        <v>0</v>
      </c>
      <c r="AR26">
        <v>0.5</v>
      </c>
      <c r="AS26">
        <f>BO26</f>
        <v>0</v>
      </c>
      <c r="AT26">
        <f>H26</f>
        <v>0</v>
      </c>
      <c r="AU26">
        <f>AQ26*AR26*AS26</f>
        <v>0</v>
      </c>
      <c r="AV26">
        <f>BA26/AP26</f>
        <v>0</v>
      </c>
      <c r="AW26">
        <f>(AT26-AM26)/AS26</f>
        <v>0</v>
      </c>
      <c r="AX26">
        <f>(AJ26-AP26)/AP26</f>
        <v>0</v>
      </c>
      <c r="AY26" t="s">
        <v>293</v>
      </c>
      <c r="AZ26">
        <v>0</v>
      </c>
      <c r="BA26">
        <f>AP26-AZ26</f>
        <v>0</v>
      </c>
      <c r="BB26">
        <f>(AP26-AO26)/(AP26-AZ26)</f>
        <v>0</v>
      </c>
      <c r="BC26">
        <f>(AJ26-AP26)/(AJ26-AZ26)</f>
        <v>0</v>
      </c>
      <c r="BD26">
        <f>(AP26-AO26)/(AP26-AI26)</f>
        <v>0</v>
      </c>
      <c r="BE26">
        <f>(AJ26-AP26)/(AJ26-AI26)</f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294</v>
      </c>
      <c r="BU26">
        <v>2</v>
      </c>
      <c r="BV26">
        <v>1620157604.1</v>
      </c>
      <c r="BW26">
        <v>402.997</v>
      </c>
      <c r="BX26">
        <v>419.956</v>
      </c>
      <c r="BY26">
        <v>33.3550333333333</v>
      </c>
      <c r="BZ26">
        <v>24.993</v>
      </c>
      <c r="CA26">
        <v>404.049666666667</v>
      </c>
      <c r="CB26">
        <v>33.5144666666667</v>
      </c>
      <c r="CC26">
        <v>700.006666666667</v>
      </c>
      <c r="CD26">
        <v>101.318</v>
      </c>
      <c r="CE26">
        <v>0.0999181</v>
      </c>
      <c r="CF26">
        <v>38.9709</v>
      </c>
      <c r="CG26">
        <v>36.7052333333333</v>
      </c>
      <c r="CH26">
        <v>999.9</v>
      </c>
      <c r="CI26">
        <v>0</v>
      </c>
      <c r="CJ26">
        <v>0</v>
      </c>
      <c r="CK26">
        <v>10039.5666666667</v>
      </c>
      <c r="CL26">
        <v>0</v>
      </c>
      <c r="CM26">
        <v>2.42621</v>
      </c>
      <c r="CN26">
        <v>600.109666666667</v>
      </c>
      <c r="CO26">
        <v>0.932989666666667</v>
      </c>
      <c r="CP26">
        <v>0.0670106666666667</v>
      </c>
      <c r="CQ26">
        <v>0</v>
      </c>
      <c r="CR26">
        <v>1009.73</v>
      </c>
      <c r="CS26">
        <v>4.99912</v>
      </c>
      <c r="CT26">
        <v>6057.05333333333</v>
      </c>
      <c r="CU26">
        <v>3806.25</v>
      </c>
      <c r="CV26">
        <v>39.5416666666667</v>
      </c>
      <c r="CW26">
        <v>41.5206666666667</v>
      </c>
      <c r="CX26">
        <v>40.833</v>
      </c>
      <c r="CY26">
        <v>42.0206666666667</v>
      </c>
      <c r="CZ26">
        <v>42.6873333333333</v>
      </c>
      <c r="DA26">
        <v>555.23</v>
      </c>
      <c r="DB26">
        <v>39.88</v>
      </c>
      <c r="DC26">
        <v>0</v>
      </c>
      <c r="DD26">
        <v>1620157605.6</v>
      </c>
      <c r="DE26">
        <v>0</v>
      </c>
      <c r="DF26">
        <v>1008.34038461538</v>
      </c>
      <c r="DG26">
        <v>12.5090598355274</v>
      </c>
      <c r="DH26">
        <v>72.8714530498176</v>
      </c>
      <c r="DI26">
        <v>6047.86730769231</v>
      </c>
      <c r="DJ26">
        <v>15</v>
      </c>
      <c r="DK26">
        <v>1620157099.6</v>
      </c>
      <c r="DL26" t="s">
        <v>295</v>
      </c>
      <c r="DM26">
        <v>1620157083.1</v>
      </c>
      <c r="DN26">
        <v>1620157099.6</v>
      </c>
      <c r="DO26">
        <v>2</v>
      </c>
      <c r="DP26">
        <v>0.156</v>
      </c>
      <c r="DQ26">
        <v>-0.024</v>
      </c>
      <c r="DR26">
        <v>-1.052</v>
      </c>
      <c r="DS26">
        <v>-0.159</v>
      </c>
      <c r="DT26">
        <v>420</v>
      </c>
      <c r="DU26">
        <v>23</v>
      </c>
      <c r="DV26">
        <v>0.12</v>
      </c>
      <c r="DW26">
        <v>0.02</v>
      </c>
      <c r="DX26">
        <v>-16.9558634146341</v>
      </c>
      <c r="DY26">
        <v>-0.356855749128918</v>
      </c>
      <c r="DZ26">
        <v>0.0452802641340307</v>
      </c>
      <c r="EA26">
        <v>1</v>
      </c>
      <c r="EB26">
        <v>1007.56857142857</v>
      </c>
      <c r="EC26">
        <v>12.3058647932839</v>
      </c>
      <c r="ED26">
        <v>1.24498569781146</v>
      </c>
      <c r="EE26">
        <v>0</v>
      </c>
      <c r="EF26">
        <v>8.48490219512195</v>
      </c>
      <c r="EG26">
        <v>-0.786022160278746</v>
      </c>
      <c r="EH26">
        <v>0.0776397270861426</v>
      </c>
      <c r="EI26">
        <v>0</v>
      </c>
      <c r="EJ26">
        <v>1</v>
      </c>
      <c r="EK26">
        <v>3</v>
      </c>
      <c r="EL26" t="s">
        <v>314</v>
      </c>
      <c r="EM26">
        <v>100</v>
      </c>
      <c r="EN26">
        <v>100</v>
      </c>
      <c r="EO26">
        <v>-1.053</v>
      </c>
      <c r="EP26">
        <v>-0.1594</v>
      </c>
      <c r="EQ26">
        <v>-1.05234999999988</v>
      </c>
      <c r="ER26">
        <v>0</v>
      </c>
      <c r="ES26">
        <v>0</v>
      </c>
      <c r="ET26">
        <v>0</v>
      </c>
      <c r="EU26">
        <v>-0.159414285714281</v>
      </c>
      <c r="EV26">
        <v>0</v>
      </c>
      <c r="EW26">
        <v>0</v>
      </c>
      <c r="EX26">
        <v>0</v>
      </c>
      <c r="EY26">
        <v>-1</v>
      </c>
      <c r="EZ26">
        <v>-1</v>
      </c>
      <c r="FA26">
        <v>-1</v>
      </c>
      <c r="FB26">
        <v>-1</v>
      </c>
      <c r="FC26">
        <v>8.7</v>
      </c>
      <c r="FD26">
        <v>8.4</v>
      </c>
      <c r="FE26">
        <v>2</v>
      </c>
      <c r="FF26">
        <v>796.265</v>
      </c>
      <c r="FG26">
        <v>721.129</v>
      </c>
      <c r="FH26">
        <v>40.0414</v>
      </c>
      <c r="FI26">
        <v>27.4607</v>
      </c>
      <c r="FJ26">
        <v>29.9999</v>
      </c>
      <c r="FK26">
        <v>27.0228</v>
      </c>
      <c r="FL26">
        <v>26.9483</v>
      </c>
      <c r="FM26">
        <v>26.9008</v>
      </c>
      <c r="FN26">
        <v>12.4065</v>
      </c>
      <c r="FO26">
        <v>86.79</v>
      </c>
      <c r="FP26">
        <v>39.92</v>
      </c>
      <c r="FQ26">
        <v>420</v>
      </c>
      <c r="FR26">
        <v>25.1712</v>
      </c>
      <c r="FS26">
        <v>101.656</v>
      </c>
      <c r="FT26">
        <v>100.141</v>
      </c>
    </row>
    <row r="27" spans="1:176">
      <c r="A27">
        <v>11</v>
      </c>
      <c r="B27">
        <v>1620157635.1</v>
      </c>
      <c r="C27">
        <v>300</v>
      </c>
      <c r="D27" t="s">
        <v>317</v>
      </c>
      <c r="E27" t="s">
        <v>318</v>
      </c>
      <c r="F27">
        <v>1620157634.1</v>
      </c>
      <c r="G27">
        <f>CC27*AE27*(BY27-BZ27)/(100*BR27*(1000-AE27*BY27))</f>
        <v>0</v>
      </c>
      <c r="H27">
        <f>CC27*AE27*(BX27-BW27*(1000-AE27*BZ27)/(1000-AE27*BY27))/(100*BR27)</f>
        <v>0</v>
      </c>
      <c r="I27">
        <f>BW27 - IF(AE27&gt;1, H27*BR27*100.0/(AG27*CK27), 0)</f>
        <v>0</v>
      </c>
      <c r="J27">
        <f>((P27-G27/2)*I27-H27)/(P27+G27/2)</f>
        <v>0</v>
      </c>
      <c r="K27">
        <f>J27*(CD27+CE27)/1000.0</f>
        <v>0</v>
      </c>
      <c r="L27">
        <f>(BW27 - IF(AE27&gt;1, H27*BR27*100.0/(AG27*CK27), 0))*(CD27+CE27)/1000.0</f>
        <v>0</v>
      </c>
      <c r="M27">
        <f>2.0/((1/O27-1/N27)+SIGN(O27)*SQRT((1/O27-1/N27)*(1/O27-1/N27) + 4*BS27/((BS27+1)*(BS27+1))*(2*1/O27*1/N27-1/N27*1/N27)))</f>
        <v>0</v>
      </c>
      <c r="N27">
        <f>IF(LEFT(BT27,1)&lt;&gt;"0",IF(LEFT(BT27,1)="1",3.0,BU27),$D$5+$E$5*(CK27*CD27/($K$5*1000))+$F$5*(CK27*CD27/($K$5*1000))*MAX(MIN(BR27,$J$5),$I$5)*MAX(MIN(BR27,$J$5),$I$5)+$G$5*MAX(MIN(BR27,$J$5),$I$5)*(CK27*CD27/($K$5*1000))+$H$5*(CK27*CD27/($K$5*1000))*(CK27*CD27/($K$5*1000)))</f>
        <v>0</v>
      </c>
      <c r="O27">
        <f>G27*(1000-(1000*0.61365*exp(17.502*S27/(240.97+S27))/(CD27+CE27)+BY27)/2)/(1000*0.61365*exp(17.502*S27/(240.97+S27))/(CD27+CE27)-BY27)</f>
        <v>0</v>
      </c>
      <c r="P27">
        <f>1/((BS27+1)/(M27/1.6)+1/(N27/1.37)) + BS27/((BS27+1)/(M27/1.6) + BS27/(N27/1.37))</f>
        <v>0</v>
      </c>
      <c r="Q27">
        <f>(BO27*BQ27)</f>
        <v>0</v>
      </c>
      <c r="R27">
        <f>(CF27+(Q27+2*0.95*5.67E-8*(((CF27+$B$7)+273)^4-(CF27+273)^4)-44100*G27)/(1.84*29.3*N27+8*0.95*5.67E-8*(CF27+273)^3))</f>
        <v>0</v>
      </c>
      <c r="S27">
        <f>($C$7*CG27+$D$7*CH27+$E$7*R27)</f>
        <v>0</v>
      </c>
      <c r="T27">
        <f>0.61365*exp(17.502*S27/(240.97+S27))</f>
        <v>0</v>
      </c>
      <c r="U27">
        <f>(V27/W27*100)</f>
        <v>0</v>
      </c>
      <c r="V27">
        <f>BY27*(CD27+CE27)/1000</f>
        <v>0</v>
      </c>
      <c r="W27">
        <f>0.61365*exp(17.502*CF27/(240.97+CF27))</f>
        <v>0</v>
      </c>
      <c r="X27">
        <f>(T27-BY27*(CD27+CE27)/1000)</f>
        <v>0</v>
      </c>
      <c r="Y27">
        <f>(-G27*44100)</f>
        <v>0</v>
      </c>
      <c r="Z27">
        <f>2*29.3*N27*0.92*(CF27-S27)</f>
        <v>0</v>
      </c>
      <c r="AA27">
        <f>2*0.95*5.67E-8*(((CF27+$B$7)+273)^4-(S27+273)^4)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MAX(0,($B$13+$C$13*CK27)/(1+$D$13*CK27)*CD27/(CF27+273)*$E$13)</f>
        <v>0</v>
      </c>
      <c r="AH27" t="s">
        <v>293</v>
      </c>
      <c r="AI27">
        <v>0</v>
      </c>
      <c r="AJ27">
        <v>0</v>
      </c>
      <c r="AK27">
        <f>AJ27-AI27</f>
        <v>0</v>
      </c>
      <c r="AL27">
        <f>AK27/AJ27</f>
        <v>0</v>
      </c>
      <c r="AM27">
        <v>0</v>
      </c>
      <c r="AN27" t="s">
        <v>293</v>
      </c>
      <c r="AO27">
        <v>0</v>
      </c>
      <c r="AP27">
        <v>0</v>
      </c>
      <c r="AQ27">
        <f>1-AO27/AP27</f>
        <v>0</v>
      </c>
      <c r="AR27">
        <v>0.5</v>
      </c>
      <c r="AS27">
        <f>BO27</f>
        <v>0</v>
      </c>
      <c r="AT27">
        <f>H27</f>
        <v>0</v>
      </c>
      <c r="AU27">
        <f>AQ27*AR27*AS27</f>
        <v>0</v>
      </c>
      <c r="AV27">
        <f>BA27/AP27</f>
        <v>0</v>
      </c>
      <c r="AW27">
        <f>(AT27-AM27)/AS27</f>
        <v>0</v>
      </c>
      <c r="AX27">
        <f>(AJ27-AP27)/AP27</f>
        <v>0</v>
      </c>
      <c r="AY27" t="s">
        <v>293</v>
      </c>
      <c r="AZ27">
        <v>0</v>
      </c>
      <c r="BA27">
        <f>AP27-AZ27</f>
        <v>0</v>
      </c>
      <c r="BB27">
        <f>(AP27-AO27)/(AP27-AZ27)</f>
        <v>0</v>
      </c>
      <c r="BC27">
        <f>(AJ27-AP27)/(AJ27-AZ27)</f>
        <v>0</v>
      </c>
      <c r="BD27">
        <f>(AP27-AO27)/(AP27-AI27)</f>
        <v>0</v>
      </c>
      <c r="BE27">
        <f>(AJ27-AP27)/(AJ27-AI27)</f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f>$B$11*CL27+$C$11*CM27+$F$11*CN27*(1-CQ27)</f>
        <v>0</v>
      </c>
      <c r="BO27">
        <f>BN27*BP27</f>
        <v>0</v>
      </c>
      <c r="BP27">
        <f>($B$11*$D$9+$C$11*$D$9+$F$11*((DA27+CS27)/MAX(DA27+CS27+DB27, 0.1)*$I$9+DB27/MAX(DA27+CS27+DB27, 0.1)*$J$9))/($B$11+$C$11+$F$11)</f>
        <v>0</v>
      </c>
      <c r="BQ27">
        <f>($B$11*$K$9+$C$11*$K$9+$F$11*((DA27+CS27)/MAX(DA27+CS27+DB27, 0.1)*$P$9+DB27/MAX(DA27+CS27+DB27, 0.1)*$Q$9))/($B$11+$C$11+$F$11)</f>
        <v>0</v>
      </c>
      <c r="BR27">
        <v>6</v>
      </c>
      <c r="BS27">
        <v>0.5</v>
      </c>
      <c r="BT27" t="s">
        <v>294</v>
      </c>
      <c r="BU27">
        <v>2</v>
      </c>
      <c r="BV27">
        <v>1620157634.1</v>
      </c>
      <c r="BW27">
        <v>402.847</v>
      </c>
      <c r="BX27">
        <v>419.952333333333</v>
      </c>
      <c r="BY27">
        <v>33.3353666666667</v>
      </c>
      <c r="BZ27">
        <v>25.2879666666667</v>
      </c>
      <c r="CA27">
        <v>403.899666666667</v>
      </c>
      <c r="CB27">
        <v>33.4948</v>
      </c>
      <c r="CC27">
        <v>700.018666666666</v>
      </c>
      <c r="CD27">
        <v>101.318666666667</v>
      </c>
      <c r="CE27">
        <v>0.0999925666666667</v>
      </c>
      <c r="CF27">
        <v>38.4573666666667</v>
      </c>
      <c r="CG27">
        <v>36.281</v>
      </c>
      <c r="CH27">
        <v>999.9</v>
      </c>
      <c r="CI27">
        <v>0</v>
      </c>
      <c r="CJ27">
        <v>0</v>
      </c>
      <c r="CK27">
        <v>10019.4</v>
      </c>
      <c r="CL27">
        <v>0</v>
      </c>
      <c r="CM27">
        <v>2.42621</v>
      </c>
      <c r="CN27">
        <v>599.882333333333</v>
      </c>
      <c r="CO27">
        <v>0.933014666666667</v>
      </c>
      <c r="CP27">
        <v>0.0669849</v>
      </c>
      <c r="CQ27">
        <v>0</v>
      </c>
      <c r="CR27">
        <v>1016</v>
      </c>
      <c r="CS27">
        <v>4.99912</v>
      </c>
      <c r="CT27">
        <v>6092.51666666667</v>
      </c>
      <c r="CU27">
        <v>3804.82333333333</v>
      </c>
      <c r="CV27">
        <v>39.4786666666667</v>
      </c>
      <c r="CW27">
        <v>41.562</v>
      </c>
      <c r="CX27">
        <v>40.8956666666667</v>
      </c>
      <c r="CY27">
        <v>42.0416666666667</v>
      </c>
      <c r="CZ27">
        <v>42.8333333333333</v>
      </c>
      <c r="DA27">
        <v>555.033333333333</v>
      </c>
      <c r="DB27">
        <v>39.85</v>
      </c>
      <c r="DC27">
        <v>0</v>
      </c>
      <c r="DD27">
        <v>1620157635</v>
      </c>
      <c r="DE27">
        <v>0</v>
      </c>
      <c r="DF27">
        <v>1014.5944</v>
      </c>
      <c r="DG27">
        <v>13.0707692207659</v>
      </c>
      <c r="DH27">
        <v>76.4769229776257</v>
      </c>
      <c r="DI27">
        <v>6085.16</v>
      </c>
      <c r="DJ27">
        <v>15</v>
      </c>
      <c r="DK27">
        <v>1620157099.6</v>
      </c>
      <c r="DL27" t="s">
        <v>295</v>
      </c>
      <c r="DM27">
        <v>1620157083.1</v>
      </c>
      <c r="DN27">
        <v>1620157099.6</v>
      </c>
      <c r="DO27">
        <v>2</v>
      </c>
      <c r="DP27">
        <v>0.156</v>
      </c>
      <c r="DQ27">
        <v>-0.024</v>
      </c>
      <c r="DR27">
        <v>-1.052</v>
      </c>
      <c r="DS27">
        <v>-0.159</v>
      </c>
      <c r="DT27">
        <v>420</v>
      </c>
      <c r="DU27">
        <v>23</v>
      </c>
      <c r="DV27">
        <v>0.12</v>
      </c>
      <c r="DW27">
        <v>0.02</v>
      </c>
      <c r="DX27">
        <v>-17.0740146341463</v>
      </c>
      <c r="DY27">
        <v>-0.30612125435541</v>
      </c>
      <c r="DZ27">
        <v>0.0448232222096581</v>
      </c>
      <c r="EA27">
        <v>1</v>
      </c>
      <c r="EB27">
        <v>1013.78085714286</v>
      </c>
      <c r="EC27">
        <v>13.439060665362</v>
      </c>
      <c r="ED27">
        <v>1.36443682035289</v>
      </c>
      <c r="EE27">
        <v>0</v>
      </c>
      <c r="EF27">
        <v>8.13921121951219</v>
      </c>
      <c r="EG27">
        <v>-0.56961595818816</v>
      </c>
      <c r="EH27">
        <v>0.0561798689400621</v>
      </c>
      <c r="EI27">
        <v>0</v>
      </c>
      <c r="EJ27">
        <v>1</v>
      </c>
      <c r="EK27">
        <v>3</v>
      </c>
      <c r="EL27" t="s">
        <v>314</v>
      </c>
      <c r="EM27">
        <v>100</v>
      </c>
      <c r="EN27">
        <v>100</v>
      </c>
      <c r="EO27">
        <v>-1.052</v>
      </c>
      <c r="EP27">
        <v>-0.1594</v>
      </c>
      <c r="EQ27">
        <v>-1.05234999999988</v>
      </c>
      <c r="ER27">
        <v>0</v>
      </c>
      <c r="ES27">
        <v>0</v>
      </c>
      <c r="ET27">
        <v>0</v>
      </c>
      <c r="EU27">
        <v>-0.159414285714281</v>
      </c>
      <c r="EV27">
        <v>0</v>
      </c>
      <c r="EW27">
        <v>0</v>
      </c>
      <c r="EX27">
        <v>0</v>
      </c>
      <c r="EY27">
        <v>-1</v>
      </c>
      <c r="EZ27">
        <v>-1</v>
      </c>
      <c r="FA27">
        <v>-1</v>
      </c>
      <c r="FB27">
        <v>-1</v>
      </c>
      <c r="FC27">
        <v>9.2</v>
      </c>
      <c r="FD27">
        <v>8.9</v>
      </c>
      <c r="FE27">
        <v>2</v>
      </c>
      <c r="FF27">
        <v>796.243</v>
      </c>
      <c r="FG27">
        <v>722.266</v>
      </c>
      <c r="FH27">
        <v>39.0406</v>
      </c>
      <c r="FI27">
        <v>27.4473</v>
      </c>
      <c r="FJ27">
        <v>29.9999</v>
      </c>
      <c r="FK27">
        <v>27.0228</v>
      </c>
      <c r="FL27">
        <v>26.95</v>
      </c>
      <c r="FM27">
        <v>26.9093</v>
      </c>
      <c r="FN27">
        <v>9.49836</v>
      </c>
      <c r="FO27">
        <v>89.2005</v>
      </c>
      <c r="FP27">
        <v>38.98</v>
      </c>
      <c r="FQ27">
        <v>420</v>
      </c>
      <c r="FR27">
        <v>25.5791</v>
      </c>
      <c r="FS27">
        <v>101.657</v>
      </c>
      <c r="FT27">
        <v>100.144</v>
      </c>
    </row>
    <row r="28" spans="1:176">
      <c r="A28">
        <v>12</v>
      </c>
      <c r="B28">
        <v>1620157665.1</v>
      </c>
      <c r="C28">
        <v>330</v>
      </c>
      <c r="D28" t="s">
        <v>319</v>
      </c>
      <c r="E28" t="s">
        <v>320</v>
      </c>
      <c r="F28">
        <v>1620157664.1</v>
      </c>
      <c r="G28">
        <f>CC28*AE28*(BY28-BZ28)/(100*BR28*(1000-AE28*BY28))</f>
        <v>0</v>
      </c>
      <c r="H28">
        <f>CC28*AE28*(BX28-BW28*(1000-AE28*BZ28)/(1000-AE28*BY28))/(100*BR28)</f>
        <v>0</v>
      </c>
      <c r="I28">
        <f>BW28 - IF(AE28&gt;1, H28*BR28*100.0/(AG28*CK28), 0)</f>
        <v>0</v>
      </c>
      <c r="J28">
        <f>((P28-G28/2)*I28-H28)/(P28+G28/2)</f>
        <v>0</v>
      </c>
      <c r="K28">
        <f>J28*(CD28+CE28)/1000.0</f>
        <v>0</v>
      </c>
      <c r="L28">
        <f>(BW28 - IF(AE28&gt;1, H28*BR28*100.0/(AG28*CK28), 0))*(CD28+CE28)/1000.0</f>
        <v>0</v>
      </c>
      <c r="M28">
        <f>2.0/((1/O28-1/N28)+SIGN(O28)*SQRT((1/O28-1/N28)*(1/O28-1/N28) + 4*BS28/((BS28+1)*(BS28+1))*(2*1/O28*1/N28-1/N28*1/N28)))</f>
        <v>0</v>
      </c>
      <c r="N28">
        <f>IF(LEFT(BT28,1)&lt;&gt;"0",IF(LEFT(BT28,1)="1",3.0,BU28),$D$5+$E$5*(CK28*CD28/($K$5*1000))+$F$5*(CK28*CD28/($K$5*1000))*MAX(MIN(BR28,$J$5),$I$5)*MAX(MIN(BR28,$J$5),$I$5)+$G$5*MAX(MIN(BR28,$J$5),$I$5)*(CK28*CD28/($K$5*1000))+$H$5*(CK28*CD28/($K$5*1000))*(CK28*CD28/($K$5*1000)))</f>
        <v>0</v>
      </c>
      <c r="O28">
        <f>G28*(1000-(1000*0.61365*exp(17.502*S28/(240.97+S28))/(CD28+CE28)+BY28)/2)/(1000*0.61365*exp(17.502*S28/(240.97+S28))/(CD28+CE28)-BY28)</f>
        <v>0</v>
      </c>
      <c r="P28">
        <f>1/((BS28+1)/(M28/1.6)+1/(N28/1.37)) + BS28/((BS28+1)/(M28/1.6) + BS28/(N28/1.37))</f>
        <v>0</v>
      </c>
      <c r="Q28">
        <f>(BO28*BQ28)</f>
        <v>0</v>
      </c>
      <c r="R28">
        <f>(CF28+(Q28+2*0.95*5.67E-8*(((CF28+$B$7)+273)^4-(CF28+273)^4)-44100*G28)/(1.84*29.3*N28+8*0.95*5.67E-8*(CF28+273)^3))</f>
        <v>0</v>
      </c>
      <c r="S28">
        <f>($C$7*CG28+$D$7*CH28+$E$7*R28)</f>
        <v>0</v>
      </c>
      <c r="T28">
        <f>0.61365*exp(17.502*S28/(240.97+S28))</f>
        <v>0</v>
      </c>
      <c r="U28">
        <f>(V28/W28*100)</f>
        <v>0</v>
      </c>
      <c r="V28">
        <f>BY28*(CD28+CE28)/1000</f>
        <v>0</v>
      </c>
      <c r="W28">
        <f>0.61365*exp(17.502*CF28/(240.97+CF28))</f>
        <v>0</v>
      </c>
      <c r="X28">
        <f>(T28-BY28*(CD28+CE28)/1000)</f>
        <v>0</v>
      </c>
      <c r="Y28">
        <f>(-G28*44100)</f>
        <v>0</v>
      </c>
      <c r="Z28">
        <f>2*29.3*N28*0.92*(CF28-S28)</f>
        <v>0</v>
      </c>
      <c r="AA28">
        <f>2*0.95*5.67E-8*(((CF28+$B$7)+273)^4-(S28+273)^4)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MAX(0,($B$13+$C$13*CK28)/(1+$D$13*CK28)*CD28/(CF28+273)*$E$13)</f>
        <v>0</v>
      </c>
      <c r="AH28" t="s">
        <v>293</v>
      </c>
      <c r="AI28">
        <v>0</v>
      </c>
      <c r="AJ28">
        <v>0</v>
      </c>
      <c r="AK28">
        <f>AJ28-AI28</f>
        <v>0</v>
      </c>
      <c r="AL28">
        <f>AK28/AJ28</f>
        <v>0</v>
      </c>
      <c r="AM28">
        <v>0</v>
      </c>
      <c r="AN28" t="s">
        <v>293</v>
      </c>
      <c r="AO28">
        <v>0</v>
      </c>
      <c r="AP28">
        <v>0</v>
      </c>
      <c r="AQ28">
        <f>1-AO28/AP28</f>
        <v>0</v>
      </c>
      <c r="AR28">
        <v>0.5</v>
      </c>
      <c r="AS28">
        <f>BO28</f>
        <v>0</v>
      </c>
      <c r="AT28">
        <f>H28</f>
        <v>0</v>
      </c>
      <c r="AU28">
        <f>AQ28*AR28*AS28</f>
        <v>0</v>
      </c>
      <c r="AV28">
        <f>BA28/AP28</f>
        <v>0</v>
      </c>
      <c r="AW28">
        <f>(AT28-AM28)/AS28</f>
        <v>0</v>
      </c>
      <c r="AX28">
        <f>(AJ28-AP28)/AP28</f>
        <v>0</v>
      </c>
      <c r="AY28" t="s">
        <v>293</v>
      </c>
      <c r="AZ28">
        <v>0</v>
      </c>
      <c r="BA28">
        <f>AP28-AZ28</f>
        <v>0</v>
      </c>
      <c r="BB28">
        <f>(AP28-AO28)/(AP28-AZ28)</f>
        <v>0</v>
      </c>
      <c r="BC28">
        <f>(AJ28-AP28)/(AJ28-AZ28)</f>
        <v>0</v>
      </c>
      <c r="BD28">
        <f>(AP28-AO28)/(AP28-AI28)</f>
        <v>0</v>
      </c>
      <c r="BE28">
        <f>(AJ28-AP28)/(AJ28-AI28)</f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f>$B$11*CL28+$C$11*CM28+$F$11*CN28*(1-CQ28)</f>
        <v>0</v>
      </c>
      <c r="BO28">
        <f>BN28*BP28</f>
        <v>0</v>
      </c>
      <c r="BP28">
        <f>($B$11*$D$9+$C$11*$D$9+$F$11*((DA28+CS28)/MAX(DA28+CS28+DB28, 0.1)*$I$9+DB28/MAX(DA28+CS28+DB28, 0.1)*$J$9))/($B$11+$C$11+$F$11)</f>
        <v>0</v>
      </c>
      <c r="BQ28">
        <f>($B$11*$K$9+$C$11*$K$9+$F$11*((DA28+CS28)/MAX(DA28+CS28+DB28, 0.1)*$P$9+DB28/MAX(DA28+CS28+DB28, 0.1)*$Q$9))/($B$11+$C$11+$F$11)</f>
        <v>0</v>
      </c>
      <c r="BR28">
        <v>6</v>
      </c>
      <c r="BS28">
        <v>0.5</v>
      </c>
      <c r="BT28" t="s">
        <v>294</v>
      </c>
      <c r="BU28">
        <v>2</v>
      </c>
      <c r="BV28">
        <v>1620157664.1</v>
      </c>
      <c r="BW28">
        <v>402.724333333333</v>
      </c>
      <c r="BX28">
        <v>419.902333333333</v>
      </c>
      <c r="BY28">
        <v>33.2323</v>
      </c>
      <c r="BZ28">
        <v>25.452</v>
      </c>
      <c r="CA28">
        <v>403.776333333333</v>
      </c>
      <c r="CB28">
        <v>33.3917333333333</v>
      </c>
      <c r="CC28">
        <v>699.991</v>
      </c>
      <c r="CD28">
        <v>101.318333333333</v>
      </c>
      <c r="CE28">
        <v>0.100006066666667</v>
      </c>
      <c r="CF28">
        <v>37.9597666666667</v>
      </c>
      <c r="CG28">
        <v>35.8867666666667</v>
      </c>
      <c r="CH28">
        <v>999.9</v>
      </c>
      <c r="CI28">
        <v>0</v>
      </c>
      <c r="CJ28">
        <v>0</v>
      </c>
      <c r="CK28">
        <v>10013.3333333333</v>
      </c>
      <c r="CL28">
        <v>0</v>
      </c>
      <c r="CM28">
        <v>2.42621</v>
      </c>
      <c r="CN28">
        <v>599.904</v>
      </c>
      <c r="CO28">
        <v>0.932983</v>
      </c>
      <c r="CP28">
        <v>0.0670171</v>
      </c>
      <c r="CQ28">
        <v>0</v>
      </c>
      <c r="CR28">
        <v>1022.84</v>
      </c>
      <c r="CS28">
        <v>4.99912</v>
      </c>
      <c r="CT28">
        <v>6132.79666666667</v>
      </c>
      <c r="CU28">
        <v>3804.92666666667</v>
      </c>
      <c r="CV28">
        <v>39.458</v>
      </c>
      <c r="CW28">
        <v>41.562</v>
      </c>
      <c r="CX28">
        <v>40.979</v>
      </c>
      <c r="CY28">
        <v>42.062</v>
      </c>
      <c r="CZ28">
        <v>42.562</v>
      </c>
      <c r="DA28">
        <v>555.036666666667</v>
      </c>
      <c r="DB28">
        <v>39.87</v>
      </c>
      <c r="DC28">
        <v>0</v>
      </c>
      <c r="DD28">
        <v>1620157665</v>
      </c>
      <c r="DE28">
        <v>0</v>
      </c>
      <c r="DF28">
        <v>1021.2712</v>
      </c>
      <c r="DG28">
        <v>14.4984615195698</v>
      </c>
      <c r="DH28">
        <v>86.7576921534897</v>
      </c>
      <c r="DI28">
        <v>6125.3816</v>
      </c>
      <c r="DJ28">
        <v>15</v>
      </c>
      <c r="DK28">
        <v>1620157099.6</v>
      </c>
      <c r="DL28" t="s">
        <v>295</v>
      </c>
      <c r="DM28">
        <v>1620157083.1</v>
      </c>
      <c r="DN28">
        <v>1620157099.6</v>
      </c>
      <c r="DO28">
        <v>2</v>
      </c>
      <c r="DP28">
        <v>0.156</v>
      </c>
      <c r="DQ28">
        <v>-0.024</v>
      </c>
      <c r="DR28">
        <v>-1.052</v>
      </c>
      <c r="DS28">
        <v>-0.159</v>
      </c>
      <c r="DT28">
        <v>420</v>
      </c>
      <c r="DU28">
        <v>23</v>
      </c>
      <c r="DV28">
        <v>0.12</v>
      </c>
      <c r="DW28">
        <v>0.02</v>
      </c>
      <c r="DX28">
        <v>-17.1771097560976</v>
      </c>
      <c r="DY28">
        <v>-0.169072473867591</v>
      </c>
      <c r="DZ28">
        <v>0.0285390259535876</v>
      </c>
      <c r="EA28">
        <v>1</v>
      </c>
      <c r="EB28">
        <v>1020.54558823529</v>
      </c>
      <c r="EC28">
        <v>13.4445892532869</v>
      </c>
      <c r="ED28">
        <v>1.32392507157909</v>
      </c>
      <c r="EE28">
        <v>0</v>
      </c>
      <c r="EF28">
        <v>7.8632587804878</v>
      </c>
      <c r="EG28">
        <v>-0.511722857142849</v>
      </c>
      <c r="EH28">
        <v>0.0504654078187987</v>
      </c>
      <c r="EI28">
        <v>0</v>
      </c>
      <c r="EJ28">
        <v>1</v>
      </c>
      <c r="EK28">
        <v>3</v>
      </c>
      <c r="EL28" t="s">
        <v>314</v>
      </c>
      <c r="EM28">
        <v>100</v>
      </c>
      <c r="EN28">
        <v>100</v>
      </c>
      <c r="EO28">
        <v>-1.052</v>
      </c>
      <c r="EP28">
        <v>-0.1594</v>
      </c>
      <c r="EQ28">
        <v>-1.05234999999988</v>
      </c>
      <c r="ER28">
        <v>0</v>
      </c>
      <c r="ES28">
        <v>0</v>
      </c>
      <c r="ET28">
        <v>0</v>
      </c>
      <c r="EU28">
        <v>-0.159414285714281</v>
      </c>
      <c r="EV28">
        <v>0</v>
      </c>
      <c r="EW28">
        <v>0</v>
      </c>
      <c r="EX28">
        <v>0</v>
      </c>
      <c r="EY28">
        <v>-1</v>
      </c>
      <c r="EZ28">
        <v>-1</v>
      </c>
      <c r="FA28">
        <v>-1</v>
      </c>
      <c r="FB28">
        <v>-1</v>
      </c>
      <c r="FC28">
        <v>9.7</v>
      </c>
      <c r="FD28">
        <v>9.4</v>
      </c>
      <c r="FE28">
        <v>2</v>
      </c>
      <c r="FF28">
        <v>796.126</v>
      </c>
      <c r="FG28">
        <v>723.547</v>
      </c>
      <c r="FH28">
        <v>38.0391</v>
      </c>
      <c r="FI28">
        <v>27.431</v>
      </c>
      <c r="FJ28">
        <v>29.9999</v>
      </c>
      <c r="FK28">
        <v>27.0205</v>
      </c>
      <c r="FL28">
        <v>26.95</v>
      </c>
      <c r="FM28">
        <v>26.9226</v>
      </c>
      <c r="FN28">
        <v>0</v>
      </c>
      <c r="FO28">
        <v>92.7734</v>
      </c>
      <c r="FP28">
        <v>37.97</v>
      </c>
      <c r="FQ28">
        <v>420</v>
      </c>
      <c r="FR28">
        <v>26.2427</v>
      </c>
      <c r="FS28">
        <v>101.661</v>
      </c>
      <c r="FT28">
        <v>100.142</v>
      </c>
    </row>
    <row r="29" spans="1:176">
      <c r="A29">
        <v>13</v>
      </c>
      <c r="B29">
        <v>1620157695.1</v>
      </c>
      <c r="C29">
        <v>360</v>
      </c>
      <c r="D29" t="s">
        <v>321</v>
      </c>
      <c r="E29" t="s">
        <v>322</v>
      </c>
      <c r="F29">
        <v>1620157694.1</v>
      </c>
      <c r="G29">
        <f>CC29*AE29*(BY29-BZ29)/(100*BR29*(1000-AE29*BY29))</f>
        <v>0</v>
      </c>
      <c r="H29">
        <f>CC29*AE29*(BX29-BW29*(1000-AE29*BZ29)/(1000-AE29*BY29))/(100*BR29)</f>
        <v>0</v>
      </c>
      <c r="I29">
        <f>BW29 - IF(AE29&gt;1, H29*BR29*100.0/(AG29*CK29), 0)</f>
        <v>0</v>
      </c>
      <c r="J29">
        <f>((P29-G29/2)*I29-H29)/(P29+G29/2)</f>
        <v>0</v>
      </c>
      <c r="K29">
        <f>J29*(CD29+CE29)/1000.0</f>
        <v>0</v>
      </c>
      <c r="L29">
        <f>(BW29 - IF(AE29&gt;1, H29*BR29*100.0/(AG29*CK29), 0))*(CD29+CE29)/1000.0</f>
        <v>0</v>
      </c>
      <c r="M29">
        <f>2.0/((1/O29-1/N29)+SIGN(O29)*SQRT((1/O29-1/N29)*(1/O29-1/N29) + 4*BS29/((BS29+1)*(BS29+1))*(2*1/O29*1/N29-1/N29*1/N29)))</f>
        <v>0</v>
      </c>
      <c r="N29">
        <f>IF(LEFT(BT29,1)&lt;&gt;"0",IF(LEFT(BT29,1)="1",3.0,BU29),$D$5+$E$5*(CK29*CD29/($K$5*1000))+$F$5*(CK29*CD29/($K$5*1000))*MAX(MIN(BR29,$J$5),$I$5)*MAX(MIN(BR29,$J$5),$I$5)+$G$5*MAX(MIN(BR29,$J$5),$I$5)*(CK29*CD29/($K$5*1000))+$H$5*(CK29*CD29/($K$5*1000))*(CK29*CD29/($K$5*1000)))</f>
        <v>0</v>
      </c>
      <c r="O29">
        <f>G29*(1000-(1000*0.61365*exp(17.502*S29/(240.97+S29))/(CD29+CE29)+BY29)/2)/(1000*0.61365*exp(17.502*S29/(240.97+S29))/(CD29+CE29)-BY29)</f>
        <v>0</v>
      </c>
      <c r="P29">
        <f>1/((BS29+1)/(M29/1.6)+1/(N29/1.37)) + BS29/((BS29+1)/(M29/1.6) + BS29/(N29/1.37))</f>
        <v>0</v>
      </c>
      <c r="Q29">
        <f>(BO29*BQ29)</f>
        <v>0</v>
      </c>
      <c r="R29">
        <f>(CF29+(Q29+2*0.95*5.67E-8*(((CF29+$B$7)+273)^4-(CF29+273)^4)-44100*G29)/(1.84*29.3*N29+8*0.95*5.67E-8*(CF29+273)^3))</f>
        <v>0</v>
      </c>
      <c r="S29">
        <f>($C$7*CG29+$D$7*CH29+$E$7*R29)</f>
        <v>0</v>
      </c>
      <c r="T29">
        <f>0.61365*exp(17.502*S29/(240.97+S29))</f>
        <v>0</v>
      </c>
      <c r="U29">
        <f>(V29/W29*100)</f>
        <v>0</v>
      </c>
      <c r="V29">
        <f>BY29*(CD29+CE29)/1000</f>
        <v>0</v>
      </c>
      <c r="W29">
        <f>0.61365*exp(17.502*CF29/(240.97+CF29))</f>
        <v>0</v>
      </c>
      <c r="X29">
        <f>(T29-BY29*(CD29+CE29)/1000)</f>
        <v>0</v>
      </c>
      <c r="Y29">
        <f>(-G29*44100)</f>
        <v>0</v>
      </c>
      <c r="Z29">
        <f>2*29.3*N29*0.92*(CF29-S29)</f>
        <v>0</v>
      </c>
      <c r="AA29">
        <f>2*0.95*5.67E-8*(((CF29+$B$7)+273)^4-(S29+273)^4)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MAX(0,($B$13+$C$13*CK29)/(1+$D$13*CK29)*CD29/(CF29+273)*$E$13)</f>
        <v>0</v>
      </c>
      <c r="AH29" t="s">
        <v>293</v>
      </c>
      <c r="AI29">
        <v>0</v>
      </c>
      <c r="AJ29">
        <v>0</v>
      </c>
      <c r="AK29">
        <f>AJ29-AI29</f>
        <v>0</v>
      </c>
      <c r="AL29">
        <f>AK29/AJ29</f>
        <v>0</v>
      </c>
      <c r="AM29">
        <v>0</v>
      </c>
      <c r="AN29" t="s">
        <v>293</v>
      </c>
      <c r="AO29">
        <v>0</v>
      </c>
      <c r="AP29">
        <v>0</v>
      </c>
      <c r="AQ29">
        <f>1-AO29/AP29</f>
        <v>0</v>
      </c>
      <c r="AR29">
        <v>0.5</v>
      </c>
      <c r="AS29">
        <f>BO29</f>
        <v>0</v>
      </c>
      <c r="AT29">
        <f>H29</f>
        <v>0</v>
      </c>
      <c r="AU29">
        <f>AQ29*AR29*AS29</f>
        <v>0</v>
      </c>
      <c r="AV29">
        <f>BA29/AP29</f>
        <v>0</v>
      </c>
      <c r="AW29">
        <f>(AT29-AM29)/AS29</f>
        <v>0</v>
      </c>
      <c r="AX29">
        <f>(AJ29-AP29)/AP29</f>
        <v>0</v>
      </c>
      <c r="AY29" t="s">
        <v>293</v>
      </c>
      <c r="AZ29">
        <v>0</v>
      </c>
      <c r="BA29">
        <f>AP29-AZ29</f>
        <v>0</v>
      </c>
      <c r="BB29">
        <f>(AP29-AO29)/(AP29-AZ29)</f>
        <v>0</v>
      </c>
      <c r="BC29">
        <f>(AJ29-AP29)/(AJ29-AZ29)</f>
        <v>0</v>
      </c>
      <c r="BD29">
        <f>(AP29-AO29)/(AP29-AI29)</f>
        <v>0</v>
      </c>
      <c r="BE29">
        <f>(AJ29-AP29)/(AJ29-AI29)</f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f>$B$11*CL29+$C$11*CM29+$F$11*CN29*(1-CQ29)</f>
        <v>0</v>
      </c>
      <c r="BO29">
        <f>BN29*BP29</f>
        <v>0</v>
      </c>
      <c r="BP29">
        <f>($B$11*$D$9+$C$11*$D$9+$F$11*((DA29+CS29)/MAX(DA29+CS29+DB29, 0.1)*$I$9+DB29/MAX(DA29+CS29+DB29, 0.1)*$J$9))/($B$11+$C$11+$F$11)</f>
        <v>0</v>
      </c>
      <c r="BQ29">
        <f>($B$11*$K$9+$C$11*$K$9+$F$11*((DA29+CS29)/MAX(DA29+CS29+DB29, 0.1)*$P$9+DB29/MAX(DA29+CS29+DB29, 0.1)*$Q$9))/($B$11+$C$11+$F$11)</f>
        <v>0</v>
      </c>
      <c r="BR29">
        <v>6</v>
      </c>
      <c r="BS29">
        <v>0.5</v>
      </c>
      <c r="BT29" t="s">
        <v>294</v>
      </c>
      <c r="BU29">
        <v>2</v>
      </c>
      <c r="BV29">
        <v>1620157694.1</v>
      </c>
      <c r="BW29">
        <v>402.625333333333</v>
      </c>
      <c r="BX29">
        <v>420.015666666667</v>
      </c>
      <c r="BY29">
        <v>33.0155333333333</v>
      </c>
      <c r="BZ29">
        <v>25.5035</v>
      </c>
      <c r="CA29">
        <v>403.677666666667</v>
      </c>
      <c r="CB29">
        <v>33.1749333333333</v>
      </c>
      <c r="CC29">
        <v>699.973333333333</v>
      </c>
      <c r="CD29">
        <v>101.317333333333</v>
      </c>
      <c r="CE29">
        <v>0.100047333333333</v>
      </c>
      <c r="CF29">
        <v>37.4211</v>
      </c>
      <c r="CG29">
        <v>35.4367333333333</v>
      </c>
      <c r="CH29">
        <v>999.9</v>
      </c>
      <c r="CI29">
        <v>0</v>
      </c>
      <c r="CJ29">
        <v>0</v>
      </c>
      <c r="CK29">
        <v>9999.58333333333</v>
      </c>
      <c r="CL29">
        <v>0</v>
      </c>
      <c r="CM29">
        <v>2.42621</v>
      </c>
      <c r="CN29">
        <v>599.877333333333</v>
      </c>
      <c r="CO29">
        <v>0.933014666666667</v>
      </c>
      <c r="CP29">
        <v>0.0669849</v>
      </c>
      <c r="CQ29">
        <v>0</v>
      </c>
      <c r="CR29">
        <v>1030.09666666667</v>
      </c>
      <c r="CS29">
        <v>4.99912</v>
      </c>
      <c r="CT29">
        <v>6175.34666666667</v>
      </c>
      <c r="CU29">
        <v>3804.78666666667</v>
      </c>
      <c r="CV29">
        <v>39.4166666666667</v>
      </c>
      <c r="CW29">
        <v>41.562</v>
      </c>
      <c r="CX29">
        <v>40.958</v>
      </c>
      <c r="CY29">
        <v>42.083</v>
      </c>
      <c r="CZ29">
        <v>42.6036666666667</v>
      </c>
      <c r="DA29">
        <v>555.03</v>
      </c>
      <c r="DB29">
        <v>39.85</v>
      </c>
      <c r="DC29">
        <v>0</v>
      </c>
      <c r="DD29">
        <v>1620157695</v>
      </c>
      <c r="DE29">
        <v>0</v>
      </c>
      <c r="DF29">
        <v>1028.4272</v>
      </c>
      <c r="DG29">
        <v>15.1607692027017</v>
      </c>
      <c r="DH29">
        <v>87.5923075788383</v>
      </c>
      <c r="DI29">
        <v>6167.3164</v>
      </c>
      <c r="DJ29">
        <v>15</v>
      </c>
      <c r="DK29">
        <v>1620157099.6</v>
      </c>
      <c r="DL29" t="s">
        <v>295</v>
      </c>
      <c r="DM29">
        <v>1620157083.1</v>
      </c>
      <c r="DN29">
        <v>1620157099.6</v>
      </c>
      <c r="DO29">
        <v>2</v>
      </c>
      <c r="DP29">
        <v>0.156</v>
      </c>
      <c r="DQ29">
        <v>-0.024</v>
      </c>
      <c r="DR29">
        <v>-1.052</v>
      </c>
      <c r="DS29">
        <v>-0.159</v>
      </c>
      <c r="DT29">
        <v>420</v>
      </c>
      <c r="DU29">
        <v>23</v>
      </c>
      <c r="DV29">
        <v>0.12</v>
      </c>
      <c r="DW29">
        <v>0.02</v>
      </c>
      <c r="DX29">
        <v>-17.3393268292683</v>
      </c>
      <c r="DY29">
        <v>-0.406971428571426</v>
      </c>
      <c r="DZ29">
        <v>0.0451815903821309</v>
      </c>
      <c r="EA29">
        <v>1</v>
      </c>
      <c r="EB29">
        <v>1027.63147058824</v>
      </c>
      <c r="EC29">
        <v>14.7423162639282</v>
      </c>
      <c r="ED29">
        <v>1.46333650255953</v>
      </c>
      <c r="EE29">
        <v>0</v>
      </c>
      <c r="EF29">
        <v>7.60508585365854</v>
      </c>
      <c r="EG29">
        <v>-0.576474564459913</v>
      </c>
      <c r="EH29">
        <v>0.0568878671524017</v>
      </c>
      <c r="EI29">
        <v>0</v>
      </c>
      <c r="EJ29">
        <v>1</v>
      </c>
      <c r="EK29">
        <v>3</v>
      </c>
      <c r="EL29" t="s">
        <v>314</v>
      </c>
      <c r="EM29">
        <v>100</v>
      </c>
      <c r="EN29">
        <v>100</v>
      </c>
      <c r="EO29">
        <v>-1.052</v>
      </c>
      <c r="EP29">
        <v>-0.1594</v>
      </c>
      <c r="EQ29">
        <v>-1.05234999999988</v>
      </c>
      <c r="ER29">
        <v>0</v>
      </c>
      <c r="ES29">
        <v>0</v>
      </c>
      <c r="ET29">
        <v>0</v>
      </c>
      <c r="EU29">
        <v>-0.159414285714281</v>
      </c>
      <c r="EV29">
        <v>0</v>
      </c>
      <c r="EW29">
        <v>0</v>
      </c>
      <c r="EX29">
        <v>0</v>
      </c>
      <c r="EY29">
        <v>-1</v>
      </c>
      <c r="EZ29">
        <v>-1</v>
      </c>
      <c r="FA29">
        <v>-1</v>
      </c>
      <c r="FB29">
        <v>-1</v>
      </c>
      <c r="FC29">
        <v>10.2</v>
      </c>
      <c r="FD29">
        <v>9.9</v>
      </c>
      <c r="FE29">
        <v>2</v>
      </c>
      <c r="FF29">
        <v>795.944</v>
      </c>
      <c r="FG29">
        <v>723.895</v>
      </c>
      <c r="FH29">
        <v>37.0485</v>
      </c>
      <c r="FI29">
        <v>27.4107</v>
      </c>
      <c r="FJ29">
        <v>29.9998</v>
      </c>
      <c r="FK29">
        <v>27.0137</v>
      </c>
      <c r="FL29">
        <v>26.9475</v>
      </c>
      <c r="FM29">
        <v>26.9226</v>
      </c>
      <c r="FN29">
        <v>0</v>
      </c>
      <c r="FO29">
        <v>98.171</v>
      </c>
      <c r="FP29">
        <v>36.96</v>
      </c>
      <c r="FQ29">
        <v>420</v>
      </c>
      <c r="FR29">
        <v>27.4735</v>
      </c>
      <c r="FS29">
        <v>101.663</v>
      </c>
      <c r="FT29">
        <v>100.143</v>
      </c>
    </row>
    <row r="30" spans="1:176">
      <c r="A30">
        <v>14</v>
      </c>
      <c r="B30">
        <v>1620157725.1</v>
      </c>
      <c r="C30">
        <v>390</v>
      </c>
      <c r="D30" t="s">
        <v>323</v>
      </c>
      <c r="E30" t="s">
        <v>324</v>
      </c>
      <c r="F30">
        <v>1620157724.1</v>
      </c>
      <c r="G30">
        <f>CC30*AE30*(BY30-BZ30)/(100*BR30*(1000-AE30*BY30))</f>
        <v>0</v>
      </c>
      <c r="H30">
        <f>CC30*AE30*(BX30-BW30*(1000-AE30*BZ30)/(1000-AE30*BY30))/(100*BR30)</f>
        <v>0</v>
      </c>
      <c r="I30">
        <f>BW30 - IF(AE30&gt;1, H30*BR30*100.0/(AG30*CK30), 0)</f>
        <v>0</v>
      </c>
      <c r="J30">
        <f>((P30-G30/2)*I30-H30)/(P30+G30/2)</f>
        <v>0</v>
      </c>
      <c r="K30">
        <f>J30*(CD30+CE30)/1000.0</f>
        <v>0</v>
      </c>
      <c r="L30">
        <f>(BW30 - IF(AE30&gt;1, H30*BR30*100.0/(AG30*CK30), 0))*(CD30+CE30)/1000.0</f>
        <v>0</v>
      </c>
      <c r="M30">
        <f>2.0/((1/O30-1/N30)+SIGN(O30)*SQRT((1/O30-1/N30)*(1/O30-1/N30) + 4*BS30/((BS30+1)*(BS30+1))*(2*1/O30*1/N30-1/N30*1/N30)))</f>
        <v>0</v>
      </c>
      <c r="N30">
        <f>IF(LEFT(BT30,1)&lt;&gt;"0",IF(LEFT(BT30,1)="1",3.0,BU30),$D$5+$E$5*(CK30*CD30/($K$5*1000))+$F$5*(CK30*CD30/($K$5*1000))*MAX(MIN(BR30,$J$5),$I$5)*MAX(MIN(BR30,$J$5),$I$5)+$G$5*MAX(MIN(BR30,$J$5),$I$5)*(CK30*CD30/($K$5*1000))+$H$5*(CK30*CD30/($K$5*1000))*(CK30*CD30/($K$5*1000)))</f>
        <v>0</v>
      </c>
      <c r="O30">
        <f>G30*(1000-(1000*0.61365*exp(17.502*S30/(240.97+S30))/(CD30+CE30)+BY30)/2)/(1000*0.61365*exp(17.502*S30/(240.97+S30))/(CD30+CE30)-BY30)</f>
        <v>0</v>
      </c>
      <c r="P30">
        <f>1/((BS30+1)/(M30/1.6)+1/(N30/1.37)) + BS30/((BS30+1)/(M30/1.6) + BS30/(N30/1.37))</f>
        <v>0</v>
      </c>
      <c r="Q30">
        <f>(BO30*BQ30)</f>
        <v>0</v>
      </c>
      <c r="R30">
        <f>(CF30+(Q30+2*0.95*5.67E-8*(((CF30+$B$7)+273)^4-(CF30+273)^4)-44100*G30)/(1.84*29.3*N30+8*0.95*5.67E-8*(CF30+273)^3))</f>
        <v>0</v>
      </c>
      <c r="S30">
        <f>($C$7*CG30+$D$7*CH30+$E$7*R30)</f>
        <v>0</v>
      </c>
      <c r="T30">
        <f>0.61365*exp(17.502*S30/(240.97+S30))</f>
        <v>0</v>
      </c>
      <c r="U30">
        <f>(V30/W30*100)</f>
        <v>0</v>
      </c>
      <c r="V30">
        <f>BY30*(CD30+CE30)/1000</f>
        <v>0</v>
      </c>
      <c r="W30">
        <f>0.61365*exp(17.502*CF30/(240.97+CF30))</f>
        <v>0</v>
      </c>
      <c r="X30">
        <f>(T30-BY30*(CD30+CE30)/1000)</f>
        <v>0</v>
      </c>
      <c r="Y30">
        <f>(-G30*44100)</f>
        <v>0</v>
      </c>
      <c r="Z30">
        <f>2*29.3*N30*0.92*(CF30-S30)</f>
        <v>0</v>
      </c>
      <c r="AA30">
        <f>2*0.95*5.67E-8*(((CF30+$B$7)+273)^4-(S30+273)^4)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MAX(0,($B$13+$C$13*CK30)/(1+$D$13*CK30)*CD30/(CF30+273)*$E$13)</f>
        <v>0</v>
      </c>
      <c r="AH30" t="s">
        <v>293</v>
      </c>
      <c r="AI30">
        <v>0</v>
      </c>
      <c r="AJ30">
        <v>0</v>
      </c>
      <c r="AK30">
        <f>AJ30-AI30</f>
        <v>0</v>
      </c>
      <c r="AL30">
        <f>AK30/AJ30</f>
        <v>0</v>
      </c>
      <c r="AM30">
        <v>0</v>
      </c>
      <c r="AN30" t="s">
        <v>293</v>
      </c>
      <c r="AO30">
        <v>0</v>
      </c>
      <c r="AP30">
        <v>0</v>
      </c>
      <c r="AQ30">
        <f>1-AO30/AP30</f>
        <v>0</v>
      </c>
      <c r="AR30">
        <v>0.5</v>
      </c>
      <c r="AS30">
        <f>BO30</f>
        <v>0</v>
      </c>
      <c r="AT30">
        <f>H30</f>
        <v>0</v>
      </c>
      <c r="AU30">
        <f>AQ30*AR30*AS30</f>
        <v>0</v>
      </c>
      <c r="AV30">
        <f>BA30/AP30</f>
        <v>0</v>
      </c>
      <c r="AW30">
        <f>(AT30-AM30)/AS30</f>
        <v>0</v>
      </c>
      <c r="AX30">
        <f>(AJ30-AP30)/AP30</f>
        <v>0</v>
      </c>
      <c r="AY30" t="s">
        <v>293</v>
      </c>
      <c r="AZ30">
        <v>0</v>
      </c>
      <c r="BA30">
        <f>AP30-AZ30</f>
        <v>0</v>
      </c>
      <c r="BB30">
        <f>(AP30-AO30)/(AP30-AZ30)</f>
        <v>0</v>
      </c>
      <c r="BC30">
        <f>(AJ30-AP30)/(AJ30-AZ30)</f>
        <v>0</v>
      </c>
      <c r="BD30">
        <f>(AP30-AO30)/(AP30-AI30)</f>
        <v>0</v>
      </c>
      <c r="BE30">
        <f>(AJ30-AP30)/(AJ30-AI30)</f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f>$B$11*CL30+$C$11*CM30+$F$11*CN30*(1-CQ30)</f>
        <v>0</v>
      </c>
      <c r="BO30">
        <f>BN30*BP30</f>
        <v>0</v>
      </c>
      <c r="BP30">
        <f>($B$11*$D$9+$C$11*$D$9+$F$11*((DA30+CS30)/MAX(DA30+CS30+DB30, 0.1)*$I$9+DB30/MAX(DA30+CS30+DB30, 0.1)*$J$9))/($B$11+$C$11+$F$11)</f>
        <v>0</v>
      </c>
      <c r="BQ30">
        <f>($B$11*$K$9+$C$11*$K$9+$F$11*((DA30+CS30)/MAX(DA30+CS30+DB30, 0.1)*$P$9+DB30/MAX(DA30+CS30+DB30, 0.1)*$Q$9))/($B$11+$C$11+$F$11)</f>
        <v>0</v>
      </c>
      <c r="BR30">
        <v>6</v>
      </c>
      <c r="BS30">
        <v>0.5</v>
      </c>
      <c r="BT30" t="s">
        <v>294</v>
      </c>
      <c r="BU30">
        <v>2</v>
      </c>
      <c r="BV30">
        <v>1620157724.1</v>
      </c>
      <c r="BW30">
        <v>402.45</v>
      </c>
      <c r="BX30">
        <v>420.010333333333</v>
      </c>
      <c r="BY30">
        <v>32.7596333333333</v>
      </c>
      <c r="BZ30">
        <v>25.5453</v>
      </c>
      <c r="CA30">
        <v>403.502333333333</v>
      </c>
      <c r="CB30">
        <v>32.9190666666667</v>
      </c>
      <c r="CC30">
        <v>699.995666666667</v>
      </c>
      <c r="CD30">
        <v>101.317</v>
      </c>
      <c r="CE30">
        <v>0.0998751666666667</v>
      </c>
      <c r="CF30">
        <v>36.8626333333333</v>
      </c>
      <c r="CG30">
        <v>34.9824333333333</v>
      </c>
      <c r="CH30">
        <v>999.9</v>
      </c>
      <c r="CI30">
        <v>0</v>
      </c>
      <c r="CJ30">
        <v>0</v>
      </c>
      <c r="CK30">
        <v>9994.79333333333</v>
      </c>
      <c r="CL30">
        <v>0</v>
      </c>
      <c r="CM30">
        <v>2.42621</v>
      </c>
      <c r="CN30">
        <v>600.082</v>
      </c>
      <c r="CO30">
        <v>0.933005666666667</v>
      </c>
      <c r="CP30">
        <v>0.0669943666666667</v>
      </c>
      <c r="CQ30">
        <v>0</v>
      </c>
      <c r="CR30">
        <v>1037.28</v>
      </c>
      <c r="CS30">
        <v>4.99912</v>
      </c>
      <c r="CT30">
        <v>6222.54666666667</v>
      </c>
      <c r="CU30">
        <v>3806.08666666667</v>
      </c>
      <c r="CV30">
        <v>39.2703333333333</v>
      </c>
      <c r="CW30">
        <v>41.562</v>
      </c>
      <c r="CX30">
        <v>40.833</v>
      </c>
      <c r="CY30">
        <v>41.8953333333333</v>
      </c>
      <c r="CZ30">
        <v>42.4583333333333</v>
      </c>
      <c r="DA30">
        <v>555.216666666667</v>
      </c>
      <c r="DB30">
        <v>39.87</v>
      </c>
      <c r="DC30">
        <v>0</v>
      </c>
      <c r="DD30">
        <v>1620157725</v>
      </c>
      <c r="DE30">
        <v>0</v>
      </c>
      <c r="DF30">
        <v>1035.8068</v>
      </c>
      <c r="DG30">
        <v>15.3384615097889</v>
      </c>
      <c r="DH30">
        <v>96.9092306679515</v>
      </c>
      <c r="DI30">
        <v>6211.5508</v>
      </c>
      <c r="DJ30">
        <v>15</v>
      </c>
      <c r="DK30">
        <v>1620157099.6</v>
      </c>
      <c r="DL30" t="s">
        <v>295</v>
      </c>
      <c r="DM30">
        <v>1620157083.1</v>
      </c>
      <c r="DN30">
        <v>1620157099.6</v>
      </c>
      <c r="DO30">
        <v>2</v>
      </c>
      <c r="DP30">
        <v>0.156</v>
      </c>
      <c r="DQ30">
        <v>-0.024</v>
      </c>
      <c r="DR30">
        <v>-1.052</v>
      </c>
      <c r="DS30">
        <v>-0.159</v>
      </c>
      <c r="DT30">
        <v>420</v>
      </c>
      <c r="DU30">
        <v>23</v>
      </c>
      <c r="DV30">
        <v>0.12</v>
      </c>
      <c r="DW30">
        <v>0.02</v>
      </c>
      <c r="DX30">
        <v>-17.5053682926829</v>
      </c>
      <c r="DY30">
        <v>-0.364710104529675</v>
      </c>
      <c r="DZ30">
        <v>0.0411938157744666</v>
      </c>
      <c r="EA30">
        <v>1</v>
      </c>
      <c r="EB30">
        <v>1034.99647058824</v>
      </c>
      <c r="EC30">
        <v>14.9237576146212</v>
      </c>
      <c r="ED30">
        <v>1.4715775495804</v>
      </c>
      <c r="EE30">
        <v>0</v>
      </c>
      <c r="EF30">
        <v>7.30497609756098</v>
      </c>
      <c r="EG30">
        <v>-0.575623484320548</v>
      </c>
      <c r="EH30">
        <v>0.0567649113483032</v>
      </c>
      <c r="EI30">
        <v>0</v>
      </c>
      <c r="EJ30">
        <v>1</v>
      </c>
      <c r="EK30">
        <v>3</v>
      </c>
      <c r="EL30" t="s">
        <v>314</v>
      </c>
      <c r="EM30">
        <v>100</v>
      </c>
      <c r="EN30">
        <v>100</v>
      </c>
      <c r="EO30">
        <v>-1.053</v>
      </c>
      <c r="EP30">
        <v>-0.1594</v>
      </c>
      <c r="EQ30">
        <v>-1.05234999999988</v>
      </c>
      <c r="ER30">
        <v>0</v>
      </c>
      <c r="ES30">
        <v>0</v>
      </c>
      <c r="ET30">
        <v>0</v>
      </c>
      <c r="EU30">
        <v>-0.159414285714281</v>
      </c>
      <c r="EV30">
        <v>0</v>
      </c>
      <c r="EW30">
        <v>0</v>
      </c>
      <c r="EX30">
        <v>0</v>
      </c>
      <c r="EY30">
        <v>-1</v>
      </c>
      <c r="EZ30">
        <v>-1</v>
      </c>
      <c r="FA30">
        <v>-1</v>
      </c>
      <c r="FB30">
        <v>-1</v>
      </c>
      <c r="FC30">
        <v>10.7</v>
      </c>
      <c r="FD30">
        <v>10.4</v>
      </c>
      <c r="FE30">
        <v>2</v>
      </c>
      <c r="FF30">
        <v>795.71</v>
      </c>
      <c r="FG30">
        <v>724.544</v>
      </c>
      <c r="FH30">
        <v>36.0426</v>
      </c>
      <c r="FI30">
        <v>27.388</v>
      </c>
      <c r="FJ30">
        <v>29.9999</v>
      </c>
      <c r="FK30">
        <v>27.006</v>
      </c>
      <c r="FL30">
        <v>26.9409</v>
      </c>
      <c r="FM30">
        <v>26.9275</v>
      </c>
      <c r="FN30">
        <v>0</v>
      </c>
      <c r="FO30">
        <v>100</v>
      </c>
      <c r="FP30">
        <v>35.95</v>
      </c>
      <c r="FQ30">
        <v>420</v>
      </c>
      <c r="FR30">
        <v>27.8873</v>
      </c>
      <c r="FS30">
        <v>101.662</v>
      </c>
      <c r="FT30">
        <v>100.146</v>
      </c>
    </row>
    <row r="31" spans="1:176">
      <c r="A31">
        <v>15</v>
      </c>
      <c r="B31">
        <v>1620157755.1</v>
      </c>
      <c r="C31">
        <v>420</v>
      </c>
      <c r="D31" t="s">
        <v>325</v>
      </c>
      <c r="E31" t="s">
        <v>326</v>
      </c>
      <c r="F31">
        <v>1620157754.1</v>
      </c>
      <c r="G31">
        <f>CC31*AE31*(BY31-BZ31)/(100*BR31*(1000-AE31*BY31))</f>
        <v>0</v>
      </c>
      <c r="H31">
        <f>CC31*AE31*(BX31-BW31*(1000-AE31*BZ31)/(1000-AE31*BY31))/(100*BR31)</f>
        <v>0</v>
      </c>
      <c r="I31">
        <f>BW31 - IF(AE31&gt;1, H31*BR31*100.0/(AG31*CK31), 0)</f>
        <v>0</v>
      </c>
      <c r="J31">
        <f>((P31-G31/2)*I31-H31)/(P31+G31/2)</f>
        <v>0</v>
      </c>
      <c r="K31">
        <f>J31*(CD31+CE31)/1000.0</f>
        <v>0</v>
      </c>
      <c r="L31">
        <f>(BW31 - IF(AE31&gt;1, H31*BR31*100.0/(AG31*CK31), 0))*(CD31+CE31)/1000.0</f>
        <v>0</v>
      </c>
      <c r="M31">
        <f>2.0/((1/O31-1/N31)+SIGN(O31)*SQRT((1/O31-1/N31)*(1/O31-1/N31) + 4*BS31/((BS31+1)*(BS31+1))*(2*1/O31*1/N31-1/N31*1/N31)))</f>
        <v>0</v>
      </c>
      <c r="N31">
        <f>IF(LEFT(BT31,1)&lt;&gt;"0",IF(LEFT(BT31,1)="1",3.0,BU31),$D$5+$E$5*(CK31*CD31/($K$5*1000))+$F$5*(CK31*CD31/($K$5*1000))*MAX(MIN(BR31,$J$5),$I$5)*MAX(MIN(BR31,$J$5),$I$5)+$G$5*MAX(MIN(BR31,$J$5),$I$5)*(CK31*CD31/($K$5*1000))+$H$5*(CK31*CD31/($K$5*1000))*(CK31*CD31/($K$5*1000)))</f>
        <v>0</v>
      </c>
      <c r="O31">
        <f>G31*(1000-(1000*0.61365*exp(17.502*S31/(240.97+S31))/(CD31+CE31)+BY31)/2)/(1000*0.61365*exp(17.502*S31/(240.97+S31))/(CD31+CE31)-BY31)</f>
        <v>0</v>
      </c>
      <c r="P31">
        <f>1/((BS31+1)/(M31/1.6)+1/(N31/1.37)) + BS31/((BS31+1)/(M31/1.6) + BS31/(N31/1.37))</f>
        <v>0</v>
      </c>
      <c r="Q31">
        <f>(BO31*BQ31)</f>
        <v>0</v>
      </c>
      <c r="R31">
        <f>(CF31+(Q31+2*0.95*5.67E-8*(((CF31+$B$7)+273)^4-(CF31+273)^4)-44100*G31)/(1.84*29.3*N31+8*0.95*5.67E-8*(CF31+273)^3))</f>
        <v>0</v>
      </c>
      <c r="S31">
        <f>($C$7*CG31+$D$7*CH31+$E$7*R31)</f>
        <v>0</v>
      </c>
      <c r="T31">
        <f>0.61365*exp(17.502*S31/(240.97+S31))</f>
        <v>0</v>
      </c>
      <c r="U31">
        <f>(V31/W31*100)</f>
        <v>0</v>
      </c>
      <c r="V31">
        <f>BY31*(CD31+CE31)/1000</f>
        <v>0</v>
      </c>
      <c r="W31">
        <f>0.61365*exp(17.502*CF31/(240.97+CF31))</f>
        <v>0</v>
      </c>
      <c r="X31">
        <f>(T31-BY31*(CD31+CE31)/1000)</f>
        <v>0</v>
      </c>
      <c r="Y31">
        <f>(-G31*44100)</f>
        <v>0</v>
      </c>
      <c r="Z31">
        <f>2*29.3*N31*0.92*(CF31-S31)</f>
        <v>0</v>
      </c>
      <c r="AA31">
        <f>2*0.95*5.67E-8*(((CF31+$B$7)+273)^4-(S31+273)^4)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MAX(0,($B$13+$C$13*CK31)/(1+$D$13*CK31)*CD31/(CF31+273)*$E$13)</f>
        <v>0</v>
      </c>
      <c r="AH31" t="s">
        <v>293</v>
      </c>
      <c r="AI31">
        <v>0</v>
      </c>
      <c r="AJ31">
        <v>0</v>
      </c>
      <c r="AK31">
        <f>AJ31-AI31</f>
        <v>0</v>
      </c>
      <c r="AL31">
        <f>AK31/AJ31</f>
        <v>0</v>
      </c>
      <c r="AM31">
        <v>0</v>
      </c>
      <c r="AN31" t="s">
        <v>293</v>
      </c>
      <c r="AO31">
        <v>0</v>
      </c>
      <c r="AP31">
        <v>0</v>
      </c>
      <c r="AQ31">
        <f>1-AO31/AP31</f>
        <v>0</v>
      </c>
      <c r="AR31">
        <v>0.5</v>
      </c>
      <c r="AS31">
        <f>BO31</f>
        <v>0</v>
      </c>
      <c r="AT31">
        <f>H31</f>
        <v>0</v>
      </c>
      <c r="AU31">
        <f>AQ31*AR31*AS31</f>
        <v>0</v>
      </c>
      <c r="AV31">
        <f>BA31/AP31</f>
        <v>0</v>
      </c>
      <c r="AW31">
        <f>(AT31-AM31)/AS31</f>
        <v>0</v>
      </c>
      <c r="AX31">
        <f>(AJ31-AP31)/AP31</f>
        <v>0</v>
      </c>
      <c r="AY31" t="s">
        <v>293</v>
      </c>
      <c r="AZ31">
        <v>0</v>
      </c>
      <c r="BA31">
        <f>AP31-AZ31</f>
        <v>0</v>
      </c>
      <c r="BB31">
        <f>(AP31-AO31)/(AP31-AZ31)</f>
        <v>0</v>
      </c>
      <c r="BC31">
        <f>(AJ31-AP31)/(AJ31-AZ31)</f>
        <v>0</v>
      </c>
      <c r="BD31">
        <f>(AP31-AO31)/(AP31-AI31)</f>
        <v>0</v>
      </c>
      <c r="BE31">
        <f>(AJ31-AP31)/(AJ31-AI31)</f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f>$B$11*CL31+$C$11*CM31+$F$11*CN31*(1-CQ31)</f>
        <v>0</v>
      </c>
      <c r="BO31">
        <f>BN31*BP31</f>
        <v>0</v>
      </c>
      <c r="BP31">
        <f>($B$11*$D$9+$C$11*$D$9+$F$11*((DA31+CS31)/MAX(DA31+CS31+DB31, 0.1)*$I$9+DB31/MAX(DA31+CS31+DB31, 0.1)*$J$9))/($B$11+$C$11+$F$11)</f>
        <v>0</v>
      </c>
      <c r="BQ31">
        <f>($B$11*$K$9+$C$11*$K$9+$F$11*((DA31+CS31)/MAX(DA31+CS31+DB31, 0.1)*$P$9+DB31/MAX(DA31+CS31+DB31, 0.1)*$Q$9))/($B$11+$C$11+$F$11)</f>
        <v>0</v>
      </c>
      <c r="BR31">
        <v>6</v>
      </c>
      <c r="BS31">
        <v>0.5</v>
      </c>
      <c r="BT31" t="s">
        <v>294</v>
      </c>
      <c r="BU31">
        <v>2</v>
      </c>
      <c r="BV31">
        <v>1620157754.1</v>
      </c>
      <c r="BW31">
        <v>402.336666666667</v>
      </c>
      <c r="BX31">
        <v>419.985</v>
      </c>
      <c r="BY31">
        <v>32.4379333333333</v>
      </c>
      <c r="BZ31">
        <v>25.5509</v>
      </c>
      <c r="CA31">
        <v>403.388666666667</v>
      </c>
      <c r="CB31">
        <v>32.5973666666667</v>
      </c>
      <c r="CC31">
        <v>700.022</v>
      </c>
      <c r="CD31">
        <v>101.317</v>
      </c>
      <c r="CE31">
        <v>0.100020833333333</v>
      </c>
      <c r="CF31">
        <v>36.2887</v>
      </c>
      <c r="CG31">
        <v>34.4960333333333</v>
      </c>
      <c r="CH31">
        <v>999.9</v>
      </c>
      <c r="CI31">
        <v>0</v>
      </c>
      <c r="CJ31">
        <v>0</v>
      </c>
      <c r="CK31">
        <v>9992.08333333333</v>
      </c>
      <c r="CL31">
        <v>0</v>
      </c>
      <c r="CM31">
        <v>2.42621</v>
      </c>
      <c r="CN31">
        <v>600.189</v>
      </c>
      <c r="CO31">
        <v>0.93299</v>
      </c>
      <c r="CP31">
        <v>0.0670102333333333</v>
      </c>
      <c r="CQ31">
        <v>0</v>
      </c>
      <c r="CR31">
        <v>1045.47333333333</v>
      </c>
      <c r="CS31">
        <v>4.99912</v>
      </c>
      <c r="CT31">
        <v>6270.14333333333</v>
      </c>
      <c r="CU31">
        <v>3806.76</v>
      </c>
      <c r="CV31">
        <v>39.375</v>
      </c>
      <c r="CW31">
        <v>41.562</v>
      </c>
      <c r="CX31">
        <v>40.9373333333333</v>
      </c>
      <c r="CY31">
        <v>42.0413333333333</v>
      </c>
      <c r="CZ31">
        <v>42.5416666666667</v>
      </c>
      <c r="DA31">
        <v>555.31</v>
      </c>
      <c r="DB31">
        <v>39.8866666666667</v>
      </c>
      <c r="DC31">
        <v>0</v>
      </c>
      <c r="DD31">
        <v>1620157755</v>
      </c>
      <c r="DE31">
        <v>0</v>
      </c>
      <c r="DF31">
        <v>1043.6492</v>
      </c>
      <c r="DG31">
        <v>16.3199999809836</v>
      </c>
      <c r="DH31">
        <v>94.6392306776888</v>
      </c>
      <c r="DI31">
        <v>6257.7212</v>
      </c>
      <c r="DJ31">
        <v>15</v>
      </c>
      <c r="DK31">
        <v>1620157099.6</v>
      </c>
      <c r="DL31" t="s">
        <v>295</v>
      </c>
      <c r="DM31">
        <v>1620157083.1</v>
      </c>
      <c r="DN31">
        <v>1620157099.6</v>
      </c>
      <c r="DO31">
        <v>2</v>
      </c>
      <c r="DP31">
        <v>0.156</v>
      </c>
      <c r="DQ31">
        <v>-0.024</v>
      </c>
      <c r="DR31">
        <v>-1.052</v>
      </c>
      <c r="DS31">
        <v>-0.159</v>
      </c>
      <c r="DT31">
        <v>420</v>
      </c>
      <c r="DU31">
        <v>23</v>
      </c>
      <c r="DV31">
        <v>0.12</v>
      </c>
      <c r="DW31">
        <v>0.02</v>
      </c>
      <c r="DX31">
        <v>-17.631256097561</v>
      </c>
      <c r="DY31">
        <v>-0.248132404181199</v>
      </c>
      <c r="DZ31">
        <v>0.0305732869913246</v>
      </c>
      <c r="EA31">
        <v>1</v>
      </c>
      <c r="EB31">
        <v>1042.72371428571</v>
      </c>
      <c r="EC31">
        <v>15.7828667214317</v>
      </c>
      <c r="ED31">
        <v>1.60646921755094</v>
      </c>
      <c r="EE31">
        <v>0</v>
      </c>
      <c r="EF31">
        <v>6.99179073170732</v>
      </c>
      <c r="EG31">
        <v>-0.654834355400685</v>
      </c>
      <c r="EH31">
        <v>0.0645857174194617</v>
      </c>
      <c r="EI31">
        <v>0</v>
      </c>
      <c r="EJ31">
        <v>1</v>
      </c>
      <c r="EK31">
        <v>3</v>
      </c>
      <c r="EL31" t="s">
        <v>314</v>
      </c>
      <c r="EM31">
        <v>100</v>
      </c>
      <c r="EN31">
        <v>100</v>
      </c>
      <c r="EO31">
        <v>-1.052</v>
      </c>
      <c r="EP31">
        <v>-0.1594</v>
      </c>
      <c r="EQ31">
        <v>-1.05234999999988</v>
      </c>
      <c r="ER31">
        <v>0</v>
      </c>
      <c r="ES31">
        <v>0</v>
      </c>
      <c r="ET31">
        <v>0</v>
      </c>
      <c r="EU31">
        <v>-0.159414285714281</v>
      </c>
      <c r="EV31">
        <v>0</v>
      </c>
      <c r="EW31">
        <v>0</v>
      </c>
      <c r="EX31">
        <v>0</v>
      </c>
      <c r="EY31">
        <v>-1</v>
      </c>
      <c r="EZ31">
        <v>-1</v>
      </c>
      <c r="FA31">
        <v>-1</v>
      </c>
      <c r="FB31">
        <v>-1</v>
      </c>
      <c r="FC31">
        <v>11.2</v>
      </c>
      <c r="FD31">
        <v>10.9</v>
      </c>
      <c r="FE31">
        <v>2</v>
      </c>
      <c r="FF31">
        <v>795.604</v>
      </c>
      <c r="FG31">
        <v>724.804</v>
      </c>
      <c r="FH31">
        <v>35.0447</v>
      </c>
      <c r="FI31">
        <v>27.361</v>
      </c>
      <c r="FJ31">
        <v>29.9999</v>
      </c>
      <c r="FK31">
        <v>26.9954</v>
      </c>
      <c r="FL31">
        <v>26.9318</v>
      </c>
      <c r="FM31">
        <v>26.926</v>
      </c>
      <c r="FN31">
        <v>0</v>
      </c>
      <c r="FO31">
        <v>100</v>
      </c>
      <c r="FP31">
        <v>34.95</v>
      </c>
      <c r="FQ31">
        <v>420</v>
      </c>
      <c r="FR31">
        <v>27.8873</v>
      </c>
      <c r="FS31">
        <v>101.666</v>
      </c>
      <c r="FT31">
        <v>100.148</v>
      </c>
    </row>
    <row r="32" spans="1:176">
      <c r="A32">
        <v>16</v>
      </c>
      <c r="B32">
        <v>1620157785.1</v>
      </c>
      <c r="C32">
        <v>450</v>
      </c>
      <c r="D32" t="s">
        <v>327</v>
      </c>
      <c r="E32" t="s">
        <v>328</v>
      </c>
      <c r="F32">
        <v>1620157784.1</v>
      </c>
      <c r="G32">
        <f>CC32*AE32*(BY32-BZ32)/(100*BR32*(1000-AE32*BY32))</f>
        <v>0</v>
      </c>
      <c r="H32">
        <f>CC32*AE32*(BX32-BW32*(1000-AE32*BZ32)/(1000-AE32*BY32))/(100*BR32)</f>
        <v>0</v>
      </c>
      <c r="I32">
        <f>BW32 - IF(AE32&gt;1, H32*BR32*100.0/(AG32*CK32), 0)</f>
        <v>0</v>
      </c>
      <c r="J32">
        <f>((P32-G32/2)*I32-H32)/(P32+G32/2)</f>
        <v>0</v>
      </c>
      <c r="K32">
        <f>J32*(CD32+CE32)/1000.0</f>
        <v>0</v>
      </c>
      <c r="L32">
        <f>(BW32 - IF(AE32&gt;1, H32*BR32*100.0/(AG32*CK32), 0))*(CD32+CE32)/1000.0</f>
        <v>0</v>
      </c>
      <c r="M32">
        <f>2.0/((1/O32-1/N32)+SIGN(O32)*SQRT((1/O32-1/N32)*(1/O32-1/N32) + 4*BS32/((BS32+1)*(BS32+1))*(2*1/O32*1/N32-1/N32*1/N32)))</f>
        <v>0</v>
      </c>
      <c r="N32">
        <f>IF(LEFT(BT32,1)&lt;&gt;"0",IF(LEFT(BT32,1)="1",3.0,BU32),$D$5+$E$5*(CK32*CD32/($K$5*1000))+$F$5*(CK32*CD32/($K$5*1000))*MAX(MIN(BR32,$J$5),$I$5)*MAX(MIN(BR32,$J$5),$I$5)+$G$5*MAX(MIN(BR32,$J$5),$I$5)*(CK32*CD32/($K$5*1000))+$H$5*(CK32*CD32/($K$5*1000))*(CK32*CD32/($K$5*1000)))</f>
        <v>0</v>
      </c>
      <c r="O32">
        <f>G32*(1000-(1000*0.61365*exp(17.502*S32/(240.97+S32))/(CD32+CE32)+BY32)/2)/(1000*0.61365*exp(17.502*S32/(240.97+S32))/(CD32+CE32)-BY32)</f>
        <v>0</v>
      </c>
      <c r="P32">
        <f>1/((BS32+1)/(M32/1.6)+1/(N32/1.37)) + BS32/((BS32+1)/(M32/1.6) + BS32/(N32/1.37))</f>
        <v>0</v>
      </c>
      <c r="Q32">
        <f>(BO32*BQ32)</f>
        <v>0</v>
      </c>
      <c r="R32">
        <f>(CF32+(Q32+2*0.95*5.67E-8*(((CF32+$B$7)+273)^4-(CF32+273)^4)-44100*G32)/(1.84*29.3*N32+8*0.95*5.67E-8*(CF32+273)^3))</f>
        <v>0</v>
      </c>
      <c r="S32">
        <f>($C$7*CG32+$D$7*CH32+$E$7*R32)</f>
        <v>0</v>
      </c>
      <c r="T32">
        <f>0.61365*exp(17.502*S32/(240.97+S32))</f>
        <v>0</v>
      </c>
      <c r="U32">
        <f>(V32/W32*100)</f>
        <v>0</v>
      </c>
      <c r="V32">
        <f>BY32*(CD32+CE32)/1000</f>
        <v>0</v>
      </c>
      <c r="W32">
        <f>0.61365*exp(17.502*CF32/(240.97+CF32))</f>
        <v>0</v>
      </c>
      <c r="X32">
        <f>(T32-BY32*(CD32+CE32)/1000)</f>
        <v>0</v>
      </c>
      <c r="Y32">
        <f>(-G32*44100)</f>
        <v>0</v>
      </c>
      <c r="Z32">
        <f>2*29.3*N32*0.92*(CF32-S32)</f>
        <v>0</v>
      </c>
      <c r="AA32">
        <f>2*0.95*5.67E-8*(((CF32+$B$7)+273)^4-(S32+273)^4)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MAX(0,($B$13+$C$13*CK32)/(1+$D$13*CK32)*CD32/(CF32+273)*$E$13)</f>
        <v>0</v>
      </c>
      <c r="AH32" t="s">
        <v>293</v>
      </c>
      <c r="AI32">
        <v>0</v>
      </c>
      <c r="AJ32">
        <v>0</v>
      </c>
      <c r="AK32">
        <f>AJ32-AI32</f>
        <v>0</v>
      </c>
      <c r="AL32">
        <f>AK32/AJ32</f>
        <v>0</v>
      </c>
      <c r="AM32">
        <v>0</v>
      </c>
      <c r="AN32" t="s">
        <v>293</v>
      </c>
      <c r="AO32">
        <v>0</v>
      </c>
      <c r="AP32">
        <v>0</v>
      </c>
      <c r="AQ32">
        <f>1-AO32/AP32</f>
        <v>0</v>
      </c>
      <c r="AR32">
        <v>0.5</v>
      </c>
      <c r="AS32">
        <f>BO32</f>
        <v>0</v>
      </c>
      <c r="AT32">
        <f>H32</f>
        <v>0</v>
      </c>
      <c r="AU32">
        <f>AQ32*AR32*AS32</f>
        <v>0</v>
      </c>
      <c r="AV32">
        <f>BA32/AP32</f>
        <v>0</v>
      </c>
      <c r="AW32">
        <f>(AT32-AM32)/AS32</f>
        <v>0</v>
      </c>
      <c r="AX32">
        <f>(AJ32-AP32)/AP32</f>
        <v>0</v>
      </c>
      <c r="AY32" t="s">
        <v>293</v>
      </c>
      <c r="AZ32">
        <v>0</v>
      </c>
      <c r="BA32">
        <f>AP32-AZ32</f>
        <v>0</v>
      </c>
      <c r="BB32">
        <f>(AP32-AO32)/(AP32-AZ32)</f>
        <v>0</v>
      </c>
      <c r="BC32">
        <f>(AJ32-AP32)/(AJ32-AZ32)</f>
        <v>0</v>
      </c>
      <c r="BD32">
        <f>(AP32-AO32)/(AP32-AI32)</f>
        <v>0</v>
      </c>
      <c r="BE32">
        <f>(AJ32-AP32)/(AJ32-AI32)</f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f>$B$11*CL32+$C$11*CM32+$F$11*CN32*(1-CQ32)</f>
        <v>0</v>
      </c>
      <c r="BO32">
        <f>BN32*BP32</f>
        <v>0</v>
      </c>
      <c r="BP32">
        <f>($B$11*$D$9+$C$11*$D$9+$F$11*((DA32+CS32)/MAX(DA32+CS32+DB32, 0.1)*$I$9+DB32/MAX(DA32+CS32+DB32, 0.1)*$J$9))/($B$11+$C$11+$F$11)</f>
        <v>0</v>
      </c>
      <c r="BQ32">
        <f>($B$11*$K$9+$C$11*$K$9+$F$11*((DA32+CS32)/MAX(DA32+CS32+DB32, 0.1)*$P$9+DB32/MAX(DA32+CS32+DB32, 0.1)*$Q$9))/($B$11+$C$11+$F$11)</f>
        <v>0</v>
      </c>
      <c r="BR32">
        <v>6</v>
      </c>
      <c r="BS32">
        <v>0.5</v>
      </c>
      <c r="BT32" t="s">
        <v>294</v>
      </c>
      <c r="BU32">
        <v>2</v>
      </c>
      <c r="BV32">
        <v>1620157784.1</v>
      </c>
      <c r="BW32">
        <v>402.243666666667</v>
      </c>
      <c r="BX32">
        <v>420.006333333333</v>
      </c>
      <c r="BY32">
        <v>32.1287</v>
      </c>
      <c r="BZ32">
        <v>25.5738666666667</v>
      </c>
      <c r="CA32">
        <v>403.295666666667</v>
      </c>
      <c r="CB32">
        <v>32.2881333333333</v>
      </c>
      <c r="CC32">
        <v>699.978</v>
      </c>
      <c r="CD32">
        <v>101.315</v>
      </c>
      <c r="CE32">
        <v>0.0999563</v>
      </c>
      <c r="CF32">
        <v>35.7121333333333</v>
      </c>
      <c r="CG32">
        <v>33.9960666666667</v>
      </c>
      <c r="CH32">
        <v>999.9</v>
      </c>
      <c r="CI32">
        <v>0</v>
      </c>
      <c r="CJ32">
        <v>0</v>
      </c>
      <c r="CK32">
        <v>9991.66</v>
      </c>
      <c r="CL32">
        <v>0</v>
      </c>
      <c r="CM32">
        <v>2.42621</v>
      </c>
      <c r="CN32">
        <v>599.973</v>
      </c>
      <c r="CO32">
        <v>0.932983</v>
      </c>
      <c r="CP32">
        <v>0.0670171</v>
      </c>
      <c r="CQ32">
        <v>0</v>
      </c>
      <c r="CR32">
        <v>1053.62666666667</v>
      </c>
      <c r="CS32">
        <v>4.99912</v>
      </c>
      <c r="CT32">
        <v>6315.50333333333</v>
      </c>
      <c r="CU32">
        <v>3805.36666666667</v>
      </c>
      <c r="CV32">
        <v>39.354</v>
      </c>
      <c r="CW32">
        <v>41.562</v>
      </c>
      <c r="CX32">
        <v>40.8333333333333</v>
      </c>
      <c r="CY32">
        <v>41.958</v>
      </c>
      <c r="CZ32">
        <v>42.3536666666667</v>
      </c>
      <c r="DA32">
        <v>555.1</v>
      </c>
      <c r="DB32">
        <v>39.8766666666667</v>
      </c>
      <c r="DC32">
        <v>0</v>
      </c>
      <c r="DD32">
        <v>1620157785</v>
      </c>
      <c r="DE32">
        <v>0</v>
      </c>
      <c r="DF32">
        <v>1051.692</v>
      </c>
      <c r="DG32">
        <v>17.0930768930176</v>
      </c>
      <c r="DH32">
        <v>97.7792305812854</v>
      </c>
      <c r="DI32">
        <v>6305.4376</v>
      </c>
      <c r="DJ32">
        <v>15</v>
      </c>
      <c r="DK32">
        <v>1620157099.6</v>
      </c>
      <c r="DL32" t="s">
        <v>295</v>
      </c>
      <c r="DM32">
        <v>1620157083.1</v>
      </c>
      <c r="DN32">
        <v>1620157099.6</v>
      </c>
      <c r="DO32">
        <v>2</v>
      </c>
      <c r="DP32">
        <v>0.156</v>
      </c>
      <c r="DQ32">
        <v>-0.024</v>
      </c>
      <c r="DR32">
        <v>-1.052</v>
      </c>
      <c r="DS32">
        <v>-0.159</v>
      </c>
      <c r="DT32">
        <v>420</v>
      </c>
      <c r="DU32">
        <v>23</v>
      </c>
      <c r="DV32">
        <v>0.12</v>
      </c>
      <c r="DW32">
        <v>0.02</v>
      </c>
      <c r="DX32">
        <v>-17.7423</v>
      </c>
      <c r="DY32">
        <v>-0.0845790940766476</v>
      </c>
      <c r="DZ32">
        <v>0.025524603147819</v>
      </c>
      <c r="EA32">
        <v>1</v>
      </c>
      <c r="EB32">
        <v>1050.97088235294</v>
      </c>
      <c r="EC32">
        <v>16.5737792515395</v>
      </c>
      <c r="ED32">
        <v>1.62968125293236</v>
      </c>
      <c r="EE32">
        <v>0</v>
      </c>
      <c r="EF32">
        <v>6.66741170731707</v>
      </c>
      <c r="EG32">
        <v>-0.70464940766549</v>
      </c>
      <c r="EH32">
        <v>0.06955659523717</v>
      </c>
      <c r="EI32">
        <v>0</v>
      </c>
      <c r="EJ32">
        <v>1</v>
      </c>
      <c r="EK32">
        <v>3</v>
      </c>
      <c r="EL32" t="s">
        <v>314</v>
      </c>
      <c r="EM32">
        <v>100</v>
      </c>
      <c r="EN32">
        <v>100</v>
      </c>
      <c r="EO32">
        <v>-1.052</v>
      </c>
      <c r="EP32">
        <v>-0.1594</v>
      </c>
      <c r="EQ32">
        <v>-1.05234999999988</v>
      </c>
      <c r="ER32">
        <v>0</v>
      </c>
      <c r="ES32">
        <v>0</v>
      </c>
      <c r="ET32">
        <v>0</v>
      </c>
      <c r="EU32">
        <v>-0.159414285714281</v>
      </c>
      <c r="EV32">
        <v>0</v>
      </c>
      <c r="EW32">
        <v>0</v>
      </c>
      <c r="EX32">
        <v>0</v>
      </c>
      <c r="EY32">
        <v>-1</v>
      </c>
      <c r="EZ32">
        <v>-1</v>
      </c>
      <c r="FA32">
        <v>-1</v>
      </c>
      <c r="FB32">
        <v>-1</v>
      </c>
      <c r="FC32">
        <v>11.7</v>
      </c>
      <c r="FD32">
        <v>11.4</v>
      </c>
      <c r="FE32">
        <v>2</v>
      </c>
      <c r="FF32">
        <v>795.263</v>
      </c>
      <c r="FG32">
        <v>725.145</v>
      </c>
      <c r="FH32">
        <v>34.039</v>
      </c>
      <c r="FI32">
        <v>27.332</v>
      </c>
      <c r="FJ32">
        <v>29.9997</v>
      </c>
      <c r="FK32">
        <v>26.9817</v>
      </c>
      <c r="FL32">
        <v>26.9198</v>
      </c>
      <c r="FM32">
        <v>26.9253</v>
      </c>
      <c r="FN32">
        <v>0</v>
      </c>
      <c r="FO32">
        <v>100</v>
      </c>
      <c r="FP32">
        <v>33.94</v>
      </c>
      <c r="FQ32">
        <v>420</v>
      </c>
      <c r="FR32">
        <v>27.8873</v>
      </c>
      <c r="FS32">
        <v>101.671</v>
      </c>
      <c r="FT32">
        <v>100.149</v>
      </c>
    </row>
    <row r="33" spans="1:176">
      <c r="A33">
        <v>17</v>
      </c>
      <c r="B33">
        <v>1620157815.1</v>
      </c>
      <c r="C33">
        <v>480</v>
      </c>
      <c r="D33" t="s">
        <v>329</v>
      </c>
      <c r="E33" t="s">
        <v>330</v>
      </c>
      <c r="F33">
        <v>1620157814.1</v>
      </c>
      <c r="G33">
        <f>CC33*AE33*(BY33-BZ33)/(100*BR33*(1000-AE33*BY33))</f>
        <v>0</v>
      </c>
      <c r="H33">
        <f>CC33*AE33*(BX33-BW33*(1000-AE33*BZ33)/(1000-AE33*BY33))/(100*BR33)</f>
        <v>0</v>
      </c>
      <c r="I33">
        <f>BW33 - IF(AE33&gt;1, H33*BR33*100.0/(AG33*CK33), 0)</f>
        <v>0</v>
      </c>
      <c r="J33">
        <f>((P33-G33/2)*I33-H33)/(P33+G33/2)</f>
        <v>0</v>
      </c>
      <c r="K33">
        <f>J33*(CD33+CE33)/1000.0</f>
        <v>0</v>
      </c>
      <c r="L33">
        <f>(BW33 - IF(AE33&gt;1, H33*BR33*100.0/(AG33*CK33), 0))*(CD33+CE33)/1000.0</f>
        <v>0</v>
      </c>
      <c r="M33">
        <f>2.0/((1/O33-1/N33)+SIGN(O33)*SQRT((1/O33-1/N33)*(1/O33-1/N33) + 4*BS33/((BS33+1)*(BS33+1))*(2*1/O33*1/N33-1/N33*1/N33)))</f>
        <v>0</v>
      </c>
      <c r="N33">
        <f>IF(LEFT(BT33,1)&lt;&gt;"0",IF(LEFT(BT33,1)="1",3.0,BU33),$D$5+$E$5*(CK33*CD33/($K$5*1000))+$F$5*(CK33*CD33/($K$5*1000))*MAX(MIN(BR33,$J$5),$I$5)*MAX(MIN(BR33,$J$5),$I$5)+$G$5*MAX(MIN(BR33,$J$5),$I$5)*(CK33*CD33/($K$5*1000))+$H$5*(CK33*CD33/($K$5*1000))*(CK33*CD33/($K$5*1000)))</f>
        <v>0</v>
      </c>
      <c r="O33">
        <f>G33*(1000-(1000*0.61365*exp(17.502*S33/(240.97+S33))/(CD33+CE33)+BY33)/2)/(1000*0.61365*exp(17.502*S33/(240.97+S33))/(CD33+CE33)-BY33)</f>
        <v>0</v>
      </c>
      <c r="P33">
        <f>1/((BS33+1)/(M33/1.6)+1/(N33/1.37)) + BS33/((BS33+1)/(M33/1.6) + BS33/(N33/1.37))</f>
        <v>0</v>
      </c>
      <c r="Q33">
        <f>(BO33*BQ33)</f>
        <v>0</v>
      </c>
      <c r="R33">
        <f>(CF33+(Q33+2*0.95*5.67E-8*(((CF33+$B$7)+273)^4-(CF33+273)^4)-44100*G33)/(1.84*29.3*N33+8*0.95*5.67E-8*(CF33+273)^3))</f>
        <v>0</v>
      </c>
      <c r="S33">
        <f>($C$7*CG33+$D$7*CH33+$E$7*R33)</f>
        <v>0</v>
      </c>
      <c r="T33">
        <f>0.61365*exp(17.502*S33/(240.97+S33))</f>
        <v>0</v>
      </c>
      <c r="U33">
        <f>(V33/W33*100)</f>
        <v>0</v>
      </c>
      <c r="V33">
        <f>BY33*(CD33+CE33)/1000</f>
        <v>0</v>
      </c>
      <c r="W33">
        <f>0.61365*exp(17.502*CF33/(240.97+CF33))</f>
        <v>0</v>
      </c>
      <c r="X33">
        <f>(T33-BY33*(CD33+CE33)/1000)</f>
        <v>0</v>
      </c>
      <c r="Y33">
        <f>(-G33*44100)</f>
        <v>0</v>
      </c>
      <c r="Z33">
        <f>2*29.3*N33*0.92*(CF33-S33)</f>
        <v>0</v>
      </c>
      <c r="AA33">
        <f>2*0.95*5.67E-8*(((CF33+$B$7)+273)^4-(S33+273)^4)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MAX(0,($B$13+$C$13*CK33)/(1+$D$13*CK33)*CD33/(CF33+273)*$E$13)</f>
        <v>0</v>
      </c>
      <c r="AH33" t="s">
        <v>293</v>
      </c>
      <c r="AI33">
        <v>0</v>
      </c>
      <c r="AJ33">
        <v>0</v>
      </c>
      <c r="AK33">
        <f>AJ33-AI33</f>
        <v>0</v>
      </c>
      <c r="AL33">
        <f>AK33/AJ33</f>
        <v>0</v>
      </c>
      <c r="AM33">
        <v>0</v>
      </c>
      <c r="AN33" t="s">
        <v>293</v>
      </c>
      <c r="AO33">
        <v>0</v>
      </c>
      <c r="AP33">
        <v>0</v>
      </c>
      <c r="AQ33">
        <f>1-AO33/AP33</f>
        <v>0</v>
      </c>
      <c r="AR33">
        <v>0.5</v>
      </c>
      <c r="AS33">
        <f>BO33</f>
        <v>0</v>
      </c>
      <c r="AT33">
        <f>H33</f>
        <v>0</v>
      </c>
      <c r="AU33">
        <f>AQ33*AR33*AS33</f>
        <v>0</v>
      </c>
      <c r="AV33">
        <f>BA33/AP33</f>
        <v>0</v>
      </c>
      <c r="AW33">
        <f>(AT33-AM33)/AS33</f>
        <v>0</v>
      </c>
      <c r="AX33">
        <f>(AJ33-AP33)/AP33</f>
        <v>0</v>
      </c>
      <c r="AY33" t="s">
        <v>293</v>
      </c>
      <c r="AZ33">
        <v>0</v>
      </c>
      <c r="BA33">
        <f>AP33-AZ33</f>
        <v>0</v>
      </c>
      <c r="BB33">
        <f>(AP33-AO33)/(AP33-AZ33)</f>
        <v>0</v>
      </c>
      <c r="BC33">
        <f>(AJ33-AP33)/(AJ33-AZ33)</f>
        <v>0</v>
      </c>
      <c r="BD33">
        <f>(AP33-AO33)/(AP33-AI33)</f>
        <v>0</v>
      </c>
      <c r="BE33">
        <f>(AJ33-AP33)/(AJ33-AI33)</f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f>$B$11*CL33+$C$11*CM33+$F$11*CN33*(1-CQ33)</f>
        <v>0</v>
      </c>
      <c r="BO33">
        <f>BN33*BP33</f>
        <v>0</v>
      </c>
      <c r="BP33">
        <f>($B$11*$D$9+$C$11*$D$9+$F$11*((DA33+CS33)/MAX(DA33+CS33+DB33, 0.1)*$I$9+DB33/MAX(DA33+CS33+DB33, 0.1)*$J$9))/($B$11+$C$11+$F$11)</f>
        <v>0</v>
      </c>
      <c r="BQ33">
        <f>($B$11*$K$9+$C$11*$K$9+$F$11*((DA33+CS33)/MAX(DA33+CS33+DB33, 0.1)*$P$9+DB33/MAX(DA33+CS33+DB33, 0.1)*$Q$9))/($B$11+$C$11+$F$11)</f>
        <v>0</v>
      </c>
      <c r="BR33">
        <v>6</v>
      </c>
      <c r="BS33">
        <v>0.5</v>
      </c>
      <c r="BT33" t="s">
        <v>294</v>
      </c>
      <c r="BU33">
        <v>2</v>
      </c>
      <c r="BV33">
        <v>1620157814.1</v>
      </c>
      <c r="BW33">
        <v>402.110666666667</v>
      </c>
      <c r="BX33">
        <v>419.972</v>
      </c>
      <c r="BY33">
        <v>31.8147666666667</v>
      </c>
      <c r="BZ33">
        <v>25.5951333333333</v>
      </c>
      <c r="CA33">
        <v>403.163333333333</v>
      </c>
      <c r="CB33">
        <v>31.9742333333333</v>
      </c>
      <c r="CC33">
        <v>699.95</v>
      </c>
      <c r="CD33">
        <v>101.314</v>
      </c>
      <c r="CE33">
        <v>0.0998751333333334</v>
      </c>
      <c r="CF33">
        <v>35.1228333333333</v>
      </c>
      <c r="CG33">
        <v>33.4821666666667</v>
      </c>
      <c r="CH33">
        <v>999.9</v>
      </c>
      <c r="CI33">
        <v>0</v>
      </c>
      <c r="CJ33">
        <v>0</v>
      </c>
      <c r="CK33">
        <v>9992.08333333333</v>
      </c>
      <c r="CL33">
        <v>0</v>
      </c>
      <c r="CM33">
        <v>2.42621</v>
      </c>
      <c r="CN33">
        <v>599.849333333333</v>
      </c>
      <c r="CO33">
        <v>0.933014666666667</v>
      </c>
      <c r="CP33">
        <v>0.0669849</v>
      </c>
      <c r="CQ33">
        <v>0</v>
      </c>
      <c r="CR33">
        <v>1061.60333333333</v>
      </c>
      <c r="CS33">
        <v>4.99912</v>
      </c>
      <c r="CT33">
        <v>6362.74</v>
      </c>
      <c r="CU33">
        <v>3804.61</v>
      </c>
      <c r="CV33">
        <v>39.3536666666667</v>
      </c>
      <c r="CW33">
        <v>41.562</v>
      </c>
      <c r="CX33">
        <v>40.8953333333333</v>
      </c>
      <c r="CY33">
        <v>41.9996666666667</v>
      </c>
      <c r="CZ33">
        <v>42.3123333333333</v>
      </c>
      <c r="DA33">
        <v>555.003333333333</v>
      </c>
      <c r="DB33">
        <v>39.85</v>
      </c>
      <c r="DC33">
        <v>0</v>
      </c>
      <c r="DD33">
        <v>1620157815</v>
      </c>
      <c r="DE33">
        <v>0</v>
      </c>
      <c r="DF33">
        <v>1059.9444</v>
      </c>
      <c r="DG33">
        <v>15.5499999811359</v>
      </c>
      <c r="DH33">
        <v>95.0461537178008</v>
      </c>
      <c r="DI33">
        <v>6354.0488</v>
      </c>
      <c r="DJ33">
        <v>15</v>
      </c>
      <c r="DK33">
        <v>1620157099.6</v>
      </c>
      <c r="DL33" t="s">
        <v>295</v>
      </c>
      <c r="DM33">
        <v>1620157083.1</v>
      </c>
      <c r="DN33">
        <v>1620157099.6</v>
      </c>
      <c r="DO33">
        <v>2</v>
      </c>
      <c r="DP33">
        <v>0.156</v>
      </c>
      <c r="DQ33">
        <v>-0.024</v>
      </c>
      <c r="DR33">
        <v>-1.052</v>
      </c>
      <c r="DS33">
        <v>-0.159</v>
      </c>
      <c r="DT33">
        <v>420</v>
      </c>
      <c r="DU33">
        <v>23</v>
      </c>
      <c r="DV33">
        <v>0.12</v>
      </c>
      <c r="DW33">
        <v>0.02</v>
      </c>
      <c r="DX33">
        <v>-17.8546707317073</v>
      </c>
      <c r="DY33">
        <v>-0.0432668989546872</v>
      </c>
      <c r="DZ33">
        <v>0.0152846526549239</v>
      </c>
      <c r="EA33">
        <v>1</v>
      </c>
      <c r="EB33">
        <v>1058.97085714286</v>
      </c>
      <c r="EC33">
        <v>16.0913386879374</v>
      </c>
      <c r="ED33">
        <v>1.63141546154352</v>
      </c>
      <c r="EE33">
        <v>0</v>
      </c>
      <c r="EF33">
        <v>6.32951097560976</v>
      </c>
      <c r="EG33">
        <v>-0.701563484320558</v>
      </c>
      <c r="EH33">
        <v>0.0691917571505795</v>
      </c>
      <c r="EI33">
        <v>0</v>
      </c>
      <c r="EJ33">
        <v>1</v>
      </c>
      <c r="EK33">
        <v>3</v>
      </c>
      <c r="EL33" t="s">
        <v>314</v>
      </c>
      <c r="EM33">
        <v>100</v>
      </c>
      <c r="EN33">
        <v>100</v>
      </c>
      <c r="EO33">
        <v>-1.052</v>
      </c>
      <c r="EP33">
        <v>-0.1594</v>
      </c>
      <c r="EQ33">
        <v>-1.05234999999988</v>
      </c>
      <c r="ER33">
        <v>0</v>
      </c>
      <c r="ES33">
        <v>0</v>
      </c>
      <c r="ET33">
        <v>0</v>
      </c>
      <c r="EU33">
        <v>-0.159414285714281</v>
      </c>
      <c r="EV33">
        <v>0</v>
      </c>
      <c r="EW33">
        <v>0</v>
      </c>
      <c r="EX33">
        <v>0</v>
      </c>
      <c r="EY33">
        <v>-1</v>
      </c>
      <c r="EZ33">
        <v>-1</v>
      </c>
      <c r="FA33">
        <v>-1</v>
      </c>
      <c r="FB33">
        <v>-1</v>
      </c>
      <c r="FC33">
        <v>12.2</v>
      </c>
      <c r="FD33">
        <v>11.9</v>
      </c>
      <c r="FE33">
        <v>2</v>
      </c>
      <c r="FF33">
        <v>795.024</v>
      </c>
      <c r="FG33">
        <v>725.545</v>
      </c>
      <c r="FH33">
        <v>33.0472</v>
      </c>
      <c r="FI33">
        <v>27.3008</v>
      </c>
      <c r="FJ33">
        <v>29.9997</v>
      </c>
      <c r="FK33">
        <v>26.9661</v>
      </c>
      <c r="FL33">
        <v>26.905</v>
      </c>
      <c r="FM33">
        <v>26.9254</v>
      </c>
      <c r="FN33">
        <v>0</v>
      </c>
      <c r="FO33">
        <v>100</v>
      </c>
      <c r="FP33">
        <v>32.93</v>
      </c>
      <c r="FQ33">
        <v>420</v>
      </c>
      <c r="FR33">
        <v>27.8873</v>
      </c>
      <c r="FS33">
        <v>101.676</v>
      </c>
      <c r="FT33">
        <v>100.153</v>
      </c>
    </row>
    <row r="34" spans="1:176">
      <c r="A34">
        <v>18</v>
      </c>
      <c r="B34">
        <v>1620157845.1</v>
      </c>
      <c r="C34">
        <v>510</v>
      </c>
      <c r="D34" t="s">
        <v>331</v>
      </c>
      <c r="E34" t="s">
        <v>332</v>
      </c>
      <c r="F34">
        <v>1620157844.1</v>
      </c>
      <c r="G34">
        <f>CC34*AE34*(BY34-BZ34)/(100*BR34*(1000-AE34*BY34))</f>
        <v>0</v>
      </c>
      <c r="H34">
        <f>CC34*AE34*(BX34-BW34*(1000-AE34*BZ34)/(1000-AE34*BY34))/(100*BR34)</f>
        <v>0</v>
      </c>
      <c r="I34">
        <f>BW34 - IF(AE34&gt;1, H34*BR34*100.0/(AG34*CK34), 0)</f>
        <v>0</v>
      </c>
      <c r="J34">
        <f>((P34-G34/2)*I34-H34)/(P34+G34/2)</f>
        <v>0</v>
      </c>
      <c r="K34">
        <f>J34*(CD34+CE34)/1000.0</f>
        <v>0</v>
      </c>
      <c r="L34">
        <f>(BW34 - IF(AE34&gt;1, H34*BR34*100.0/(AG34*CK34), 0))*(CD34+CE34)/1000.0</f>
        <v>0</v>
      </c>
      <c r="M34">
        <f>2.0/((1/O34-1/N34)+SIGN(O34)*SQRT((1/O34-1/N34)*(1/O34-1/N34) + 4*BS34/((BS34+1)*(BS34+1))*(2*1/O34*1/N34-1/N34*1/N34)))</f>
        <v>0</v>
      </c>
      <c r="N34">
        <f>IF(LEFT(BT34,1)&lt;&gt;"0",IF(LEFT(BT34,1)="1",3.0,BU34),$D$5+$E$5*(CK34*CD34/($K$5*1000))+$F$5*(CK34*CD34/($K$5*1000))*MAX(MIN(BR34,$J$5),$I$5)*MAX(MIN(BR34,$J$5),$I$5)+$G$5*MAX(MIN(BR34,$J$5),$I$5)*(CK34*CD34/($K$5*1000))+$H$5*(CK34*CD34/($K$5*1000))*(CK34*CD34/($K$5*1000)))</f>
        <v>0</v>
      </c>
      <c r="O34">
        <f>G34*(1000-(1000*0.61365*exp(17.502*S34/(240.97+S34))/(CD34+CE34)+BY34)/2)/(1000*0.61365*exp(17.502*S34/(240.97+S34))/(CD34+CE34)-BY34)</f>
        <v>0</v>
      </c>
      <c r="P34">
        <f>1/((BS34+1)/(M34/1.6)+1/(N34/1.37)) + BS34/((BS34+1)/(M34/1.6) + BS34/(N34/1.37))</f>
        <v>0</v>
      </c>
      <c r="Q34">
        <f>(BO34*BQ34)</f>
        <v>0</v>
      </c>
      <c r="R34">
        <f>(CF34+(Q34+2*0.95*5.67E-8*(((CF34+$B$7)+273)^4-(CF34+273)^4)-44100*G34)/(1.84*29.3*N34+8*0.95*5.67E-8*(CF34+273)^3))</f>
        <v>0</v>
      </c>
      <c r="S34">
        <f>($C$7*CG34+$D$7*CH34+$E$7*R34)</f>
        <v>0</v>
      </c>
      <c r="T34">
        <f>0.61365*exp(17.502*S34/(240.97+S34))</f>
        <v>0</v>
      </c>
      <c r="U34">
        <f>(V34/W34*100)</f>
        <v>0</v>
      </c>
      <c r="V34">
        <f>BY34*(CD34+CE34)/1000</f>
        <v>0</v>
      </c>
      <c r="W34">
        <f>0.61365*exp(17.502*CF34/(240.97+CF34))</f>
        <v>0</v>
      </c>
      <c r="X34">
        <f>(T34-BY34*(CD34+CE34)/1000)</f>
        <v>0</v>
      </c>
      <c r="Y34">
        <f>(-G34*44100)</f>
        <v>0</v>
      </c>
      <c r="Z34">
        <f>2*29.3*N34*0.92*(CF34-S34)</f>
        <v>0</v>
      </c>
      <c r="AA34">
        <f>2*0.95*5.67E-8*(((CF34+$B$7)+273)^4-(S34+273)^4)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MAX(0,($B$13+$C$13*CK34)/(1+$D$13*CK34)*CD34/(CF34+273)*$E$13)</f>
        <v>0</v>
      </c>
      <c r="AH34" t="s">
        <v>293</v>
      </c>
      <c r="AI34">
        <v>0</v>
      </c>
      <c r="AJ34">
        <v>0</v>
      </c>
      <c r="AK34">
        <f>AJ34-AI34</f>
        <v>0</v>
      </c>
      <c r="AL34">
        <f>AK34/AJ34</f>
        <v>0</v>
      </c>
      <c r="AM34">
        <v>0</v>
      </c>
      <c r="AN34" t="s">
        <v>293</v>
      </c>
      <c r="AO34">
        <v>0</v>
      </c>
      <c r="AP34">
        <v>0</v>
      </c>
      <c r="AQ34">
        <f>1-AO34/AP34</f>
        <v>0</v>
      </c>
      <c r="AR34">
        <v>0.5</v>
      </c>
      <c r="AS34">
        <f>BO34</f>
        <v>0</v>
      </c>
      <c r="AT34">
        <f>H34</f>
        <v>0</v>
      </c>
      <c r="AU34">
        <f>AQ34*AR34*AS34</f>
        <v>0</v>
      </c>
      <c r="AV34">
        <f>BA34/AP34</f>
        <v>0</v>
      </c>
      <c r="AW34">
        <f>(AT34-AM34)/AS34</f>
        <v>0</v>
      </c>
      <c r="AX34">
        <f>(AJ34-AP34)/AP34</f>
        <v>0</v>
      </c>
      <c r="AY34" t="s">
        <v>293</v>
      </c>
      <c r="AZ34">
        <v>0</v>
      </c>
      <c r="BA34">
        <f>AP34-AZ34</f>
        <v>0</v>
      </c>
      <c r="BB34">
        <f>(AP34-AO34)/(AP34-AZ34)</f>
        <v>0</v>
      </c>
      <c r="BC34">
        <f>(AJ34-AP34)/(AJ34-AZ34)</f>
        <v>0</v>
      </c>
      <c r="BD34">
        <f>(AP34-AO34)/(AP34-AI34)</f>
        <v>0</v>
      </c>
      <c r="BE34">
        <f>(AJ34-AP34)/(AJ34-AI34)</f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f>$B$11*CL34+$C$11*CM34+$F$11*CN34*(1-CQ34)</f>
        <v>0</v>
      </c>
      <c r="BO34">
        <f>BN34*BP34</f>
        <v>0</v>
      </c>
      <c r="BP34">
        <f>($B$11*$D$9+$C$11*$D$9+$F$11*((DA34+CS34)/MAX(DA34+CS34+DB34, 0.1)*$I$9+DB34/MAX(DA34+CS34+DB34, 0.1)*$J$9))/($B$11+$C$11+$F$11)</f>
        <v>0</v>
      </c>
      <c r="BQ34">
        <f>($B$11*$K$9+$C$11*$K$9+$F$11*((DA34+CS34)/MAX(DA34+CS34+DB34, 0.1)*$P$9+DB34/MAX(DA34+CS34+DB34, 0.1)*$Q$9))/($B$11+$C$11+$F$11)</f>
        <v>0</v>
      </c>
      <c r="BR34">
        <v>6</v>
      </c>
      <c r="BS34">
        <v>0.5</v>
      </c>
      <c r="BT34" t="s">
        <v>294</v>
      </c>
      <c r="BU34">
        <v>2</v>
      </c>
      <c r="BV34">
        <v>1620157844.1</v>
      </c>
      <c r="BW34">
        <v>402.013333333333</v>
      </c>
      <c r="BX34">
        <v>420.028</v>
      </c>
      <c r="BY34">
        <v>31.5071666666667</v>
      </c>
      <c r="BZ34">
        <v>25.6063</v>
      </c>
      <c r="CA34">
        <v>403.065666666667</v>
      </c>
      <c r="CB34">
        <v>31.6666</v>
      </c>
      <c r="CC34">
        <v>699.963333333333</v>
      </c>
      <c r="CD34">
        <v>101.313666666667</v>
      </c>
      <c r="CE34">
        <v>0.0995545333333333</v>
      </c>
      <c r="CF34">
        <v>34.5384333333333</v>
      </c>
      <c r="CG34">
        <v>33.0156333333333</v>
      </c>
      <c r="CH34">
        <v>999.9</v>
      </c>
      <c r="CI34">
        <v>0</v>
      </c>
      <c r="CJ34">
        <v>0</v>
      </c>
      <c r="CK34">
        <v>10000</v>
      </c>
      <c r="CL34">
        <v>0</v>
      </c>
      <c r="CM34">
        <v>2.42621</v>
      </c>
      <c r="CN34">
        <v>600.069666666667</v>
      </c>
      <c r="CO34">
        <v>0.933005666666667</v>
      </c>
      <c r="CP34">
        <v>0.0669943666666667</v>
      </c>
      <c r="CQ34">
        <v>0</v>
      </c>
      <c r="CR34">
        <v>1070.32333333333</v>
      </c>
      <c r="CS34">
        <v>4.99912</v>
      </c>
      <c r="CT34">
        <v>6415.25666666667</v>
      </c>
      <c r="CU34">
        <v>3806.01</v>
      </c>
      <c r="CV34">
        <v>39.375</v>
      </c>
      <c r="CW34">
        <v>41.5833333333333</v>
      </c>
      <c r="CX34">
        <v>40.8956666666667</v>
      </c>
      <c r="CY34">
        <v>41.9583333333333</v>
      </c>
      <c r="CZ34">
        <v>42.2703333333333</v>
      </c>
      <c r="DA34">
        <v>555.2</v>
      </c>
      <c r="DB34">
        <v>39.87</v>
      </c>
      <c r="DC34">
        <v>0</v>
      </c>
      <c r="DD34">
        <v>1620157845</v>
      </c>
      <c r="DE34">
        <v>0</v>
      </c>
      <c r="DF34">
        <v>1068.3544</v>
      </c>
      <c r="DG34">
        <v>16.3876922925027</v>
      </c>
      <c r="DH34">
        <v>101.104615168099</v>
      </c>
      <c r="DI34">
        <v>6403.7696</v>
      </c>
      <c r="DJ34">
        <v>15</v>
      </c>
      <c r="DK34">
        <v>1620157099.6</v>
      </c>
      <c r="DL34" t="s">
        <v>295</v>
      </c>
      <c r="DM34">
        <v>1620157083.1</v>
      </c>
      <c r="DN34">
        <v>1620157099.6</v>
      </c>
      <c r="DO34">
        <v>2</v>
      </c>
      <c r="DP34">
        <v>0.156</v>
      </c>
      <c r="DQ34">
        <v>-0.024</v>
      </c>
      <c r="DR34">
        <v>-1.052</v>
      </c>
      <c r="DS34">
        <v>-0.159</v>
      </c>
      <c r="DT34">
        <v>420</v>
      </c>
      <c r="DU34">
        <v>23</v>
      </c>
      <c r="DV34">
        <v>0.12</v>
      </c>
      <c r="DW34">
        <v>0.02</v>
      </c>
      <c r="DX34">
        <v>-17.9316658536585</v>
      </c>
      <c r="DY34">
        <v>-0.310785365853674</v>
      </c>
      <c r="DZ34">
        <v>0.0424721809082198</v>
      </c>
      <c r="EA34">
        <v>1</v>
      </c>
      <c r="EB34">
        <v>1067.43323529412</v>
      </c>
      <c r="EC34">
        <v>16.4764893331713</v>
      </c>
      <c r="ED34">
        <v>1.62759606310554</v>
      </c>
      <c r="EE34">
        <v>0</v>
      </c>
      <c r="EF34">
        <v>5.99454536585366</v>
      </c>
      <c r="EG34">
        <v>-0.587729477351922</v>
      </c>
      <c r="EH34">
        <v>0.0579769676344466</v>
      </c>
      <c r="EI34">
        <v>0</v>
      </c>
      <c r="EJ34">
        <v>1</v>
      </c>
      <c r="EK34">
        <v>3</v>
      </c>
      <c r="EL34" t="s">
        <v>314</v>
      </c>
      <c r="EM34">
        <v>100</v>
      </c>
      <c r="EN34">
        <v>100</v>
      </c>
      <c r="EO34">
        <v>-1.052</v>
      </c>
      <c r="EP34">
        <v>-0.1594</v>
      </c>
      <c r="EQ34">
        <v>-1.05234999999988</v>
      </c>
      <c r="ER34">
        <v>0</v>
      </c>
      <c r="ES34">
        <v>0</v>
      </c>
      <c r="ET34">
        <v>0</v>
      </c>
      <c r="EU34">
        <v>-0.159414285714281</v>
      </c>
      <c r="EV34">
        <v>0</v>
      </c>
      <c r="EW34">
        <v>0</v>
      </c>
      <c r="EX34">
        <v>0</v>
      </c>
      <c r="EY34">
        <v>-1</v>
      </c>
      <c r="EZ34">
        <v>-1</v>
      </c>
      <c r="FA34">
        <v>-1</v>
      </c>
      <c r="FB34">
        <v>-1</v>
      </c>
      <c r="FC34">
        <v>12.7</v>
      </c>
      <c r="FD34">
        <v>12.4</v>
      </c>
      <c r="FE34">
        <v>2</v>
      </c>
      <c r="FF34">
        <v>794.801</v>
      </c>
      <c r="FG34">
        <v>725.671</v>
      </c>
      <c r="FH34">
        <v>32.0497</v>
      </c>
      <c r="FI34">
        <v>27.2687</v>
      </c>
      <c r="FJ34">
        <v>30</v>
      </c>
      <c r="FK34">
        <v>26.9486</v>
      </c>
      <c r="FL34">
        <v>26.8894</v>
      </c>
      <c r="FM34">
        <v>26.9241</v>
      </c>
      <c r="FN34">
        <v>0</v>
      </c>
      <c r="FO34">
        <v>100</v>
      </c>
      <c r="FP34">
        <v>31.92</v>
      </c>
      <c r="FQ34">
        <v>420</v>
      </c>
      <c r="FR34">
        <v>27.8873</v>
      </c>
      <c r="FS34">
        <v>101.676</v>
      </c>
      <c r="FT34">
        <v>100.153</v>
      </c>
    </row>
    <row r="35" spans="1:176">
      <c r="A35">
        <v>19</v>
      </c>
      <c r="B35">
        <v>1620157875.1</v>
      </c>
      <c r="C35">
        <v>540</v>
      </c>
      <c r="D35" t="s">
        <v>333</v>
      </c>
      <c r="E35" t="s">
        <v>334</v>
      </c>
      <c r="F35">
        <v>1620157874.1</v>
      </c>
      <c r="G35">
        <f>CC35*AE35*(BY35-BZ35)/(100*BR35*(1000-AE35*BY35))</f>
        <v>0</v>
      </c>
      <c r="H35">
        <f>CC35*AE35*(BX35-BW35*(1000-AE35*BZ35)/(1000-AE35*BY35))/(100*BR35)</f>
        <v>0</v>
      </c>
      <c r="I35">
        <f>BW35 - IF(AE35&gt;1, H35*BR35*100.0/(AG35*CK35), 0)</f>
        <v>0</v>
      </c>
      <c r="J35">
        <f>((P35-G35/2)*I35-H35)/(P35+G35/2)</f>
        <v>0</v>
      </c>
      <c r="K35">
        <f>J35*(CD35+CE35)/1000.0</f>
        <v>0</v>
      </c>
      <c r="L35">
        <f>(BW35 - IF(AE35&gt;1, H35*BR35*100.0/(AG35*CK35), 0))*(CD35+CE35)/1000.0</f>
        <v>0</v>
      </c>
      <c r="M35">
        <f>2.0/((1/O35-1/N35)+SIGN(O35)*SQRT((1/O35-1/N35)*(1/O35-1/N35) + 4*BS35/((BS35+1)*(BS35+1))*(2*1/O35*1/N35-1/N35*1/N35)))</f>
        <v>0</v>
      </c>
      <c r="N35">
        <f>IF(LEFT(BT35,1)&lt;&gt;"0",IF(LEFT(BT35,1)="1",3.0,BU35),$D$5+$E$5*(CK35*CD35/($K$5*1000))+$F$5*(CK35*CD35/($K$5*1000))*MAX(MIN(BR35,$J$5),$I$5)*MAX(MIN(BR35,$J$5),$I$5)+$G$5*MAX(MIN(BR35,$J$5),$I$5)*(CK35*CD35/($K$5*1000))+$H$5*(CK35*CD35/($K$5*1000))*(CK35*CD35/($K$5*1000)))</f>
        <v>0</v>
      </c>
      <c r="O35">
        <f>G35*(1000-(1000*0.61365*exp(17.502*S35/(240.97+S35))/(CD35+CE35)+BY35)/2)/(1000*0.61365*exp(17.502*S35/(240.97+S35))/(CD35+CE35)-BY35)</f>
        <v>0</v>
      </c>
      <c r="P35">
        <f>1/((BS35+1)/(M35/1.6)+1/(N35/1.37)) + BS35/((BS35+1)/(M35/1.6) + BS35/(N35/1.37))</f>
        <v>0</v>
      </c>
      <c r="Q35">
        <f>(BO35*BQ35)</f>
        <v>0</v>
      </c>
      <c r="R35">
        <f>(CF35+(Q35+2*0.95*5.67E-8*(((CF35+$B$7)+273)^4-(CF35+273)^4)-44100*G35)/(1.84*29.3*N35+8*0.95*5.67E-8*(CF35+273)^3))</f>
        <v>0</v>
      </c>
      <c r="S35">
        <f>($C$7*CG35+$D$7*CH35+$E$7*R35)</f>
        <v>0</v>
      </c>
      <c r="T35">
        <f>0.61365*exp(17.502*S35/(240.97+S35))</f>
        <v>0</v>
      </c>
      <c r="U35">
        <f>(V35/W35*100)</f>
        <v>0</v>
      </c>
      <c r="V35">
        <f>BY35*(CD35+CE35)/1000</f>
        <v>0</v>
      </c>
      <c r="W35">
        <f>0.61365*exp(17.502*CF35/(240.97+CF35))</f>
        <v>0</v>
      </c>
      <c r="X35">
        <f>(T35-BY35*(CD35+CE35)/1000)</f>
        <v>0</v>
      </c>
      <c r="Y35">
        <f>(-G35*44100)</f>
        <v>0</v>
      </c>
      <c r="Z35">
        <f>2*29.3*N35*0.92*(CF35-S35)</f>
        <v>0</v>
      </c>
      <c r="AA35">
        <f>2*0.95*5.67E-8*(((CF35+$B$7)+273)^4-(S35+273)^4)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MAX(0,($B$13+$C$13*CK35)/(1+$D$13*CK35)*CD35/(CF35+273)*$E$13)</f>
        <v>0</v>
      </c>
      <c r="AH35" t="s">
        <v>293</v>
      </c>
      <c r="AI35">
        <v>0</v>
      </c>
      <c r="AJ35">
        <v>0</v>
      </c>
      <c r="AK35">
        <f>AJ35-AI35</f>
        <v>0</v>
      </c>
      <c r="AL35">
        <f>AK35/AJ35</f>
        <v>0</v>
      </c>
      <c r="AM35">
        <v>0</v>
      </c>
      <c r="AN35" t="s">
        <v>293</v>
      </c>
      <c r="AO35">
        <v>0</v>
      </c>
      <c r="AP35">
        <v>0</v>
      </c>
      <c r="AQ35">
        <f>1-AO35/AP35</f>
        <v>0</v>
      </c>
      <c r="AR35">
        <v>0.5</v>
      </c>
      <c r="AS35">
        <f>BO35</f>
        <v>0</v>
      </c>
      <c r="AT35">
        <f>H35</f>
        <v>0</v>
      </c>
      <c r="AU35">
        <f>AQ35*AR35*AS35</f>
        <v>0</v>
      </c>
      <c r="AV35">
        <f>BA35/AP35</f>
        <v>0</v>
      </c>
      <c r="AW35">
        <f>(AT35-AM35)/AS35</f>
        <v>0</v>
      </c>
      <c r="AX35">
        <f>(AJ35-AP35)/AP35</f>
        <v>0</v>
      </c>
      <c r="AY35" t="s">
        <v>293</v>
      </c>
      <c r="AZ35">
        <v>0</v>
      </c>
      <c r="BA35">
        <f>AP35-AZ35</f>
        <v>0</v>
      </c>
      <c r="BB35">
        <f>(AP35-AO35)/(AP35-AZ35)</f>
        <v>0</v>
      </c>
      <c r="BC35">
        <f>(AJ35-AP35)/(AJ35-AZ35)</f>
        <v>0</v>
      </c>
      <c r="BD35">
        <f>(AP35-AO35)/(AP35-AI35)</f>
        <v>0</v>
      </c>
      <c r="BE35">
        <f>(AJ35-AP35)/(AJ35-AI35)</f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f>$B$11*CL35+$C$11*CM35+$F$11*CN35*(1-CQ35)</f>
        <v>0</v>
      </c>
      <c r="BO35">
        <f>BN35*BP35</f>
        <v>0</v>
      </c>
      <c r="BP35">
        <f>($B$11*$D$9+$C$11*$D$9+$F$11*((DA35+CS35)/MAX(DA35+CS35+DB35, 0.1)*$I$9+DB35/MAX(DA35+CS35+DB35, 0.1)*$J$9))/($B$11+$C$11+$F$11)</f>
        <v>0</v>
      </c>
      <c r="BQ35">
        <f>($B$11*$K$9+$C$11*$K$9+$F$11*((DA35+CS35)/MAX(DA35+CS35+DB35, 0.1)*$P$9+DB35/MAX(DA35+CS35+DB35, 0.1)*$Q$9))/($B$11+$C$11+$F$11)</f>
        <v>0</v>
      </c>
      <c r="BR35">
        <v>6</v>
      </c>
      <c r="BS35">
        <v>0.5</v>
      </c>
      <c r="BT35" t="s">
        <v>294</v>
      </c>
      <c r="BU35">
        <v>2</v>
      </c>
      <c r="BV35">
        <v>1620157874.1</v>
      </c>
      <c r="BW35">
        <v>401.931333333333</v>
      </c>
      <c r="BX35">
        <v>420.029333333333</v>
      </c>
      <c r="BY35">
        <v>31.1781</v>
      </c>
      <c r="BZ35">
        <v>25.6119666666667</v>
      </c>
      <c r="CA35">
        <v>402.984</v>
      </c>
      <c r="CB35">
        <v>31.3375333333333</v>
      </c>
      <c r="CC35">
        <v>700.011666666667</v>
      </c>
      <c r="CD35">
        <v>101.313</v>
      </c>
      <c r="CE35">
        <v>0.100346333333333</v>
      </c>
      <c r="CF35">
        <v>33.9329</v>
      </c>
      <c r="CG35">
        <v>32.5071666666667</v>
      </c>
      <c r="CH35">
        <v>999.9</v>
      </c>
      <c r="CI35">
        <v>0</v>
      </c>
      <c r="CJ35">
        <v>0</v>
      </c>
      <c r="CK35">
        <v>9994.99333333333</v>
      </c>
      <c r="CL35">
        <v>0</v>
      </c>
      <c r="CM35">
        <v>2.42621</v>
      </c>
      <c r="CN35">
        <v>599.847</v>
      </c>
      <c r="CO35">
        <v>0.933014666666667</v>
      </c>
      <c r="CP35">
        <v>0.0669849</v>
      </c>
      <c r="CQ35">
        <v>0</v>
      </c>
      <c r="CR35">
        <v>1078.71333333333</v>
      </c>
      <c r="CS35">
        <v>4.99912</v>
      </c>
      <c r="CT35">
        <v>6462.10666666667</v>
      </c>
      <c r="CU35">
        <v>3804.59666666667</v>
      </c>
      <c r="CV35">
        <v>39.104</v>
      </c>
      <c r="CW35">
        <v>41.562</v>
      </c>
      <c r="CX35">
        <v>40.7916666666667</v>
      </c>
      <c r="CY35">
        <v>41.8953333333333</v>
      </c>
      <c r="CZ35">
        <v>42.1246666666667</v>
      </c>
      <c r="DA35">
        <v>555</v>
      </c>
      <c r="DB35">
        <v>39.85</v>
      </c>
      <c r="DC35">
        <v>0</v>
      </c>
      <c r="DD35">
        <v>1620157875.6</v>
      </c>
      <c r="DE35">
        <v>0</v>
      </c>
      <c r="DF35">
        <v>1076.92038461538</v>
      </c>
      <c r="DG35">
        <v>16.4441025675825</v>
      </c>
      <c r="DH35">
        <v>101.800000109328</v>
      </c>
      <c r="DI35">
        <v>6453.71653846154</v>
      </c>
      <c r="DJ35">
        <v>15</v>
      </c>
      <c r="DK35">
        <v>1620157099.6</v>
      </c>
      <c r="DL35" t="s">
        <v>295</v>
      </c>
      <c r="DM35">
        <v>1620157083.1</v>
      </c>
      <c r="DN35">
        <v>1620157099.6</v>
      </c>
      <c r="DO35">
        <v>2</v>
      </c>
      <c r="DP35">
        <v>0.156</v>
      </c>
      <c r="DQ35">
        <v>-0.024</v>
      </c>
      <c r="DR35">
        <v>-1.052</v>
      </c>
      <c r="DS35">
        <v>-0.159</v>
      </c>
      <c r="DT35">
        <v>420</v>
      </c>
      <c r="DU35">
        <v>23</v>
      </c>
      <c r="DV35">
        <v>0.12</v>
      </c>
      <c r="DW35">
        <v>0.02</v>
      </c>
      <c r="DX35">
        <v>-18.0504024390244</v>
      </c>
      <c r="DY35">
        <v>-0.202873170731708</v>
      </c>
      <c r="DZ35">
        <v>0.0275539159963535</v>
      </c>
      <c r="EA35">
        <v>1</v>
      </c>
      <c r="EB35">
        <v>1075.86371428571</v>
      </c>
      <c r="EC35">
        <v>16.5269935290631</v>
      </c>
      <c r="ED35">
        <v>1.67597662055683</v>
      </c>
      <c r="EE35">
        <v>0</v>
      </c>
      <c r="EF35">
        <v>5.67170292682927</v>
      </c>
      <c r="EG35">
        <v>-0.666042648083614</v>
      </c>
      <c r="EH35">
        <v>0.0657160345449398</v>
      </c>
      <c r="EI35">
        <v>0</v>
      </c>
      <c r="EJ35">
        <v>1</v>
      </c>
      <c r="EK35">
        <v>3</v>
      </c>
      <c r="EL35" t="s">
        <v>314</v>
      </c>
      <c r="EM35">
        <v>100</v>
      </c>
      <c r="EN35">
        <v>100</v>
      </c>
      <c r="EO35">
        <v>-1.053</v>
      </c>
      <c r="EP35">
        <v>-0.1594</v>
      </c>
      <c r="EQ35">
        <v>-1.05234999999988</v>
      </c>
      <c r="ER35">
        <v>0</v>
      </c>
      <c r="ES35">
        <v>0</v>
      </c>
      <c r="ET35">
        <v>0</v>
      </c>
      <c r="EU35">
        <v>-0.159414285714281</v>
      </c>
      <c r="EV35">
        <v>0</v>
      </c>
      <c r="EW35">
        <v>0</v>
      </c>
      <c r="EX35">
        <v>0</v>
      </c>
      <c r="EY35">
        <v>-1</v>
      </c>
      <c r="EZ35">
        <v>-1</v>
      </c>
      <c r="FA35">
        <v>-1</v>
      </c>
      <c r="FB35">
        <v>-1</v>
      </c>
      <c r="FC35">
        <v>13.2</v>
      </c>
      <c r="FD35">
        <v>12.9</v>
      </c>
      <c r="FE35">
        <v>2</v>
      </c>
      <c r="FF35">
        <v>794.514</v>
      </c>
      <c r="FG35">
        <v>725.7</v>
      </c>
      <c r="FH35">
        <v>31.0429</v>
      </c>
      <c r="FI35">
        <v>27.2344</v>
      </c>
      <c r="FJ35">
        <v>29.9999</v>
      </c>
      <c r="FK35">
        <v>26.9295</v>
      </c>
      <c r="FL35">
        <v>26.8718</v>
      </c>
      <c r="FM35">
        <v>26.9246</v>
      </c>
      <c r="FN35">
        <v>0</v>
      </c>
      <c r="FO35">
        <v>100</v>
      </c>
      <c r="FP35">
        <v>30.92</v>
      </c>
      <c r="FQ35">
        <v>420</v>
      </c>
      <c r="FR35">
        <v>27.8873</v>
      </c>
      <c r="FS35">
        <v>101.681</v>
      </c>
      <c r="FT35">
        <v>100.157</v>
      </c>
    </row>
    <row r="36" spans="1:176">
      <c r="A36">
        <v>20</v>
      </c>
      <c r="B36">
        <v>1620157905.1</v>
      </c>
      <c r="C36">
        <v>570</v>
      </c>
      <c r="D36" t="s">
        <v>335</v>
      </c>
      <c r="E36" t="s">
        <v>336</v>
      </c>
      <c r="F36">
        <v>1620157904.1</v>
      </c>
      <c r="G36">
        <f>CC36*AE36*(BY36-BZ36)/(100*BR36*(1000-AE36*BY36))</f>
        <v>0</v>
      </c>
      <c r="H36">
        <f>CC36*AE36*(BX36-BW36*(1000-AE36*BZ36)/(1000-AE36*BY36))/(100*BR36)</f>
        <v>0</v>
      </c>
      <c r="I36">
        <f>BW36 - IF(AE36&gt;1, H36*BR36*100.0/(AG36*CK36), 0)</f>
        <v>0</v>
      </c>
      <c r="J36">
        <f>((P36-G36/2)*I36-H36)/(P36+G36/2)</f>
        <v>0</v>
      </c>
      <c r="K36">
        <f>J36*(CD36+CE36)/1000.0</f>
        <v>0</v>
      </c>
      <c r="L36">
        <f>(BW36 - IF(AE36&gt;1, H36*BR36*100.0/(AG36*CK36), 0))*(CD36+CE36)/1000.0</f>
        <v>0</v>
      </c>
      <c r="M36">
        <f>2.0/((1/O36-1/N36)+SIGN(O36)*SQRT((1/O36-1/N36)*(1/O36-1/N36) + 4*BS36/((BS36+1)*(BS36+1))*(2*1/O36*1/N36-1/N36*1/N36)))</f>
        <v>0</v>
      </c>
      <c r="N36">
        <f>IF(LEFT(BT36,1)&lt;&gt;"0",IF(LEFT(BT36,1)="1",3.0,BU36),$D$5+$E$5*(CK36*CD36/($K$5*1000))+$F$5*(CK36*CD36/($K$5*1000))*MAX(MIN(BR36,$J$5),$I$5)*MAX(MIN(BR36,$J$5),$I$5)+$G$5*MAX(MIN(BR36,$J$5),$I$5)*(CK36*CD36/($K$5*1000))+$H$5*(CK36*CD36/($K$5*1000))*(CK36*CD36/($K$5*1000)))</f>
        <v>0</v>
      </c>
      <c r="O36">
        <f>G36*(1000-(1000*0.61365*exp(17.502*S36/(240.97+S36))/(CD36+CE36)+BY36)/2)/(1000*0.61365*exp(17.502*S36/(240.97+S36))/(CD36+CE36)-BY36)</f>
        <v>0</v>
      </c>
      <c r="P36">
        <f>1/((BS36+1)/(M36/1.6)+1/(N36/1.37)) + BS36/((BS36+1)/(M36/1.6) + BS36/(N36/1.37))</f>
        <v>0</v>
      </c>
      <c r="Q36">
        <f>(BO36*BQ36)</f>
        <v>0</v>
      </c>
      <c r="R36">
        <f>(CF36+(Q36+2*0.95*5.67E-8*(((CF36+$B$7)+273)^4-(CF36+273)^4)-44100*G36)/(1.84*29.3*N36+8*0.95*5.67E-8*(CF36+273)^3))</f>
        <v>0</v>
      </c>
      <c r="S36">
        <f>($C$7*CG36+$D$7*CH36+$E$7*R36)</f>
        <v>0</v>
      </c>
      <c r="T36">
        <f>0.61365*exp(17.502*S36/(240.97+S36))</f>
        <v>0</v>
      </c>
      <c r="U36">
        <f>(V36/W36*100)</f>
        <v>0</v>
      </c>
      <c r="V36">
        <f>BY36*(CD36+CE36)/1000</f>
        <v>0</v>
      </c>
      <c r="W36">
        <f>0.61365*exp(17.502*CF36/(240.97+CF36))</f>
        <v>0</v>
      </c>
      <c r="X36">
        <f>(T36-BY36*(CD36+CE36)/1000)</f>
        <v>0</v>
      </c>
      <c r="Y36">
        <f>(-G36*44100)</f>
        <v>0</v>
      </c>
      <c r="Z36">
        <f>2*29.3*N36*0.92*(CF36-S36)</f>
        <v>0</v>
      </c>
      <c r="AA36">
        <f>2*0.95*5.67E-8*(((CF36+$B$7)+273)^4-(S36+273)^4)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MAX(0,($B$13+$C$13*CK36)/(1+$D$13*CK36)*CD36/(CF36+273)*$E$13)</f>
        <v>0</v>
      </c>
      <c r="AH36" t="s">
        <v>293</v>
      </c>
      <c r="AI36">
        <v>0</v>
      </c>
      <c r="AJ36">
        <v>0</v>
      </c>
      <c r="AK36">
        <f>AJ36-AI36</f>
        <v>0</v>
      </c>
      <c r="AL36">
        <f>AK36/AJ36</f>
        <v>0</v>
      </c>
      <c r="AM36">
        <v>0</v>
      </c>
      <c r="AN36" t="s">
        <v>293</v>
      </c>
      <c r="AO36">
        <v>0</v>
      </c>
      <c r="AP36">
        <v>0</v>
      </c>
      <c r="AQ36">
        <f>1-AO36/AP36</f>
        <v>0</v>
      </c>
      <c r="AR36">
        <v>0.5</v>
      </c>
      <c r="AS36">
        <f>BO36</f>
        <v>0</v>
      </c>
      <c r="AT36">
        <f>H36</f>
        <v>0</v>
      </c>
      <c r="AU36">
        <f>AQ36*AR36*AS36</f>
        <v>0</v>
      </c>
      <c r="AV36">
        <f>BA36/AP36</f>
        <v>0</v>
      </c>
      <c r="AW36">
        <f>(AT36-AM36)/AS36</f>
        <v>0</v>
      </c>
      <c r="AX36">
        <f>(AJ36-AP36)/AP36</f>
        <v>0</v>
      </c>
      <c r="AY36" t="s">
        <v>293</v>
      </c>
      <c r="AZ36">
        <v>0</v>
      </c>
      <c r="BA36">
        <f>AP36-AZ36</f>
        <v>0</v>
      </c>
      <c r="BB36">
        <f>(AP36-AO36)/(AP36-AZ36)</f>
        <v>0</v>
      </c>
      <c r="BC36">
        <f>(AJ36-AP36)/(AJ36-AZ36)</f>
        <v>0</v>
      </c>
      <c r="BD36">
        <f>(AP36-AO36)/(AP36-AI36)</f>
        <v>0</v>
      </c>
      <c r="BE36">
        <f>(AJ36-AP36)/(AJ36-AI36)</f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f>$B$11*CL36+$C$11*CM36+$F$11*CN36*(1-CQ36)</f>
        <v>0</v>
      </c>
      <c r="BO36">
        <f>BN36*BP36</f>
        <v>0</v>
      </c>
      <c r="BP36">
        <f>($B$11*$D$9+$C$11*$D$9+$F$11*((DA36+CS36)/MAX(DA36+CS36+DB36, 0.1)*$I$9+DB36/MAX(DA36+CS36+DB36, 0.1)*$J$9))/($B$11+$C$11+$F$11)</f>
        <v>0</v>
      </c>
      <c r="BQ36">
        <f>($B$11*$K$9+$C$11*$K$9+$F$11*((DA36+CS36)/MAX(DA36+CS36+DB36, 0.1)*$P$9+DB36/MAX(DA36+CS36+DB36, 0.1)*$Q$9))/($B$11+$C$11+$F$11)</f>
        <v>0</v>
      </c>
      <c r="BR36">
        <v>6</v>
      </c>
      <c r="BS36">
        <v>0.5</v>
      </c>
      <c r="BT36" t="s">
        <v>294</v>
      </c>
      <c r="BU36">
        <v>2</v>
      </c>
      <c r="BV36">
        <v>1620157904.1</v>
      </c>
      <c r="BW36">
        <v>401.851</v>
      </c>
      <c r="BX36">
        <v>420.041666666667</v>
      </c>
      <c r="BY36">
        <v>30.8352666666667</v>
      </c>
      <c r="BZ36">
        <v>25.6302333333333</v>
      </c>
      <c r="CA36">
        <v>402.903</v>
      </c>
      <c r="CB36">
        <v>30.9946666666667</v>
      </c>
      <c r="CC36">
        <v>699.951666666667</v>
      </c>
      <c r="CD36">
        <v>101.311666666667</v>
      </c>
      <c r="CE36">
        <v>0.0998488333333333</v>
      </c>
      <c r="CF36">
        <v>33.3269</v>
      </c>
      <c r="CG36">
        <v>31.9900333333333</v>
      </c>
      <c r="CH36">
        <v>999.9</v>
      </c>
      <c r="CI36">
        <v>0</v>
      </c>
      <c r="CJ36">
        <v>0</v>
      </c>
      <c r="CK36">
        <v>9987.08333333333</v>
      </c>
      <c r="CL36">
        <v>0</v>
      </c>
      <c r="CM36">
        <v>2.42621</v>
      </c>
      <c r="CN36">
        <v>599.975</v>
      </c>
      <c r="CO36">
        <v>0.932978333333333</v>
      </c>
      <c r="CP36">
        <v>0.0670220333333333</v>
      </c>
      <c r="CQ36">
        <v>0</v>
      </c>
      <c r="CR36">
        <v>1087.40666666667</v>
      </c>
      <c r="CS36">
        <v>4.99912</v>
      </c>
      <c r="CT36">
        <v>6514.17</v>
      </c>
      <c r="CU36">
        <v>3805.37333333333</v>
      </c>
      <c r="CV36">
        <v>39.1246666666667</v>
      </c>
      <c r="CW36">
        <v>41.5413333333333</v>
      </c>
      <c r="CX36">
        <v>40.6873333333333</v>
      </c>
      <c r="CY36">
        <v>41.8746666666667</v>
      </c>
      <c r="CZ36">
        <v>42.0623333333333</v>
      </c>
      <c r="DA36">
        <v>555.1</v>
      </c>
      <c r="DB36">
        <v>39.88</v>
      </c>
      <c r="DC36">
        <v>0</v>
      </c>
      <c r="DD36">
        <v>1620157905</v>
      </c>
      <c r="DE36">
        <v>0</v>
      </c>
      <c r="DF36">
        <v>1085.4792</v>
      </c>
      <c r="DG36">
        <v>16.6023076636246</v>
      </c>
      <c r="DH36">
        <v>99.3453844277854</v>
      </c>
      <c r="DI36">
        <v>6503.7272</v>
      </c>
      <c r="DJ36">
        <v>15</v>
      </c>
      <c r="DK36">
        <v>1620157099.6</v>
      </c>
      <c r="DL36" t="s">
        <v>295</v>
      </c>
      <c r="DM36">
        <v>1620157083.1</v>
      </c>
      <c r="DN36">
        <v>1620157099.6</v>
      </c>
      <c r="DO36">
        <v>2</v>
      </c>
      <c r="DP36">
        <v>0.156</v>
      </c>
      <c r="DQ36">
        <v>-0.024</v>
      </c>
      <c r="DR36">
        <v>-1.052</v>
      </c>
      <c r="DS36">
        <v>-0.159</v>
      </c>
      <c r="DT36">
        <v>420</v>
      </c>
      <c r="DU36">
        <v>23</v>
      </c>
      <c r="DV36">
        <v>0.12</v>
      </c>
      <c r="DW36">
        <v>0.02</v>
      </c>
      <c r="DX36">
        <v>-18.1328609756098</v>
      </c>
      <c r="DY36">
        <v>-0.131728222996508</v>
      </c>
      <c r="DZ36">
        <v>0.0266562661653398</v>
      </c>
      <c r="EA36">
        <v>1</v>
      </c>
      <c r="EB36">
        <v>1084.43457142857</v>
      </c>
      <c r="EC36">
        <v>17.2701320721064</v>
      </c>
      <c r="ED36">
        <v>1.7536807705218</v>
      </c>
      <c r="EE36">
        <v>0</v>
      </c>
      <c r="EF36">
        <v>5.31903390243902</v>
      </c>
      <c r="EG36">
        <v>-0.707663414634139</v>
      </c>
      <c r="EH36">
        <v>0.0697924885495689</v>
      </c>
      <c r="EI36">
        <v>0</v>
      </c>
      <c r="EJ36">
        <v>1</v>
      </c>
      <c r="EK36">
        <v>3</v>
      </c>
      <c r="EL36" t="s">
        <v>314</v>
      </c>
      <c r="EM36">
        <v>100</v>
      </c>
      <c r="EN36">
        <v>100</v>
      </c>
      <c r="EO36">
        <v>-1.052</v>
      </c>
      <c r="EP36">
        <v>-0.1594</v>
      </c>
      <c r="EQ36">
        <v>-1.05234999999988</v>
      </c>
      <c r="ER36">
        <v>0</v>
      </c>
      <c r="ES36">
        <v>0</v>
      </c>
      <c r="ET36">
        <v>0</v>
      </c>
      <c r="EU36">
        <v>-0.159414285714281</v>
      </c>
      <c r="EV36">
        <v>0</v>
      </c>
      <c r="EW36">
        <v>0</v>
      </c>
      <c r="EX36">
        <v>0</v>
      </c>
      <c r="EY36">
        <v>-1</v>
      </c>
      <c r="EZ36">
        <v>-1</v>
      </c>
      <c r="FA36">
        <v>-1</v>
      </c>
      <c r="FB36">
        <v>-1</v>
      </c>
      <c r="FC36">
        <v>13.7</v>
      </c>
      <c r="FD36">
        <v>13.4</v>
      </c>
      <c r="FE36">
        <v>2</v>
      </c>
      <c r="FF36">
        <v>794.291</v>
      </c>
      <c r="FG36">
        <v>726.144</v>
      </c>
      <c r="FH36">
        <v>30.0457</v>
      </c>
      <c r="FI36">
        <v>27.1969</v>
      </c>
      <c r="FJ36">
        <v>29.9999</v>
      </c>
      <c r="FK36">
        <v>26.9075</v>
      </c>
      <c r="FL36">
        <v>26.8514</v>
      </c>
      <c r="FM36">
        <v>26.9219</v>
      </c>
      <c r="FN36">
        <v>0</v>
      </c>
      <c r="FO36">
        <v>100</v>
      </c>
      <c r="FP36">
        <v>29.98</v>
      </c>
      <c r="FQ36">
        <v>420</v>
      </c>
      <c r="FR36">
        <v>27.8873</v>
      </c>
      <c r="FS36">
        <v>101.687</v>
      </c>
      <c r="FT36">
        <v>100.159</v>
      </c>
    </row>
    <row r="37" spans="1:176">
      <c r="A37">
        <v>21</v>
      </c>
      <c r="B37">
        <v>1620157935.1</v>
      </c>
      <c r="C37">
        <v>600</v>
      </c>
      <c r="D37" t="s">
        <v>337</v>
      </c>
      <c r="E37" t="s">
        <v>338</v>
      </c>
      <c r="F37">
        <v>1620157934.1</v>
      </c>
      <c r="G37">
        <f>CC37*AE37*(BY37-BZ37)/(100*BR37*(1000-AE37*BY37))</f>
        <v>0</v>
      </c>
      <c r="H37">
        <f>CC37*AE37*(BX37-BW37*(1000-AE37*BZ37)/(1000-AE37*BY37))/(100*BR37)</f>
        <v>0</v>
      </c>
      <c r="I37">
        <f>BW37 - IF(AE37&gt;1, H37*BR37*100.0/(AG37*CK37), 0)</f>
        <v>0</v>
      </c>
      <c r="J37">
        <f>((P37-G37/2)*I37-H37)/(P37+G37/2)</f>
        <v>0</v>
      </c>
      <c r="K37">
        <f>J37*(CD37+CE37)/1000.0</f>
        <v>0</v>
      </c>
      <c r="L37">
        <f>(BW37 - IF(AE37&gt;1, H37*BR37*100.0/(AG37*CK37), 0))*(CD37+CE37)/1000.0</f>
        <v>0</v>
      </c>
      <c r="M37">
        <f>2.0/((1/O37-1/N37)+SIGN(O37)*SQRT((1/O37-1/N37)*(1/O37-1/N37) + 4*BS37/((BS37+1)*(BS37+1))*(2*1/O37*1/N37-1/N37*1/N37)))</f>
        <v>0</v>
      </c>
      <c r="N37">
        <f>IF(LEFT(BT37,1)&lt;&gt;"0",IF(LEFT(BT37,1)="1",3.0,BU37),$D$5+$E$5*(CK37*CD37/($K$5*1000))+$F$5*(CK37*CD37/($K$5*1000))*MAX(MIN(BR37,$J$5),$I$5)*MAX(MIN(BR37,$J$5),$I$5)+$G$5*MAX(MIN(BR37,$J$5),$I$5)*(CK37*CD37/($K$5*1000))+$H$5*(CK37*CD37/($K$5*1000))*(CK37*CD37/($K$5*1000)))</f>
        <v>0</v>
      </c>
      <c r="O37">
        <f>G37*(1000-(1000*0.61365*exp(17.502*S37/(240.97+S37))/(CD37+CE37)+BY37)/2)/(1000*0.61365*exp(17.502*S37/(240.97+S37))/(CD37+CE37)-BY37)</f>
        <v>0</v>
      </c>
      <c r="P37">
        <f>1/((BS37+1)/(M37/1.6)+1/(N37/1.37)) + BS37/((BS37+1)/(M37/1.6) + BS37/(N37/1.37))</f>
        <v>0</v>
      </c>
      <c r="Q37">
        <f>(BO37*BQ37)</f>
        <v>0</v>
      </c>
      <c r="R37">
        <f>(CF37+(Q37+2*0.95*5.67E-8*(((CF37+$B$7)+273)^4-(CF37+273)^4)-44100*G37)/(1.84*29.3*N37+8*0.95*5.67E-8*(CF37+273)^3))</f>
        <v>0</v>
      </c>
      <c r="S37">
        <f>($C$7*CG37+$D$7*CH37+$E$7*R37)</f>
        <v>0</v>
      </c>
      <c r="T37">
        <f>0.61365*exp(17.502*S37/(240.97+S37))</f>
        <v>0</v>
      </c>
      <c r="U37">
        <f>(V37/W37*100)</f>
        <v>0</v>
      </c>
      <c r="V37">
        <f>BY37*(CD37+CE37)/1000</f>
        <v>0</v>
      </c>
      <c r="W37">
        <f>0.61365*exp(17.502*CF37/(240.97+CF37))</f>
        <v>0</v>
      </c>
      <c r="X37">
        <f>(T37-BY37*(CD37+CE37)/1000)</f>
        <v>0</v>
      </c>
      <c r="Y37">
        <f>(-G37*44100)</f>
        <v>0</v>
      </c>
      <c r="Z37">
        <f>2*29.3*N37*0.92*(CF37-S37)</f>
        <v>0</v>
      </c>
      <c r="AA37">
        <f>2*0.95*5.67E-8*(((CF37+$B$7)+273)^4-(S37+273)^4)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MAX(0,($B$13+$C$13*CK37)/(1+$D$13*CK37)*CD37/(CF37+273)*$E$13)</f>
        <v>0</v>
      </c>
      <c r="AH37" t="s">
        <v>293</v>
      </c>
      <c r="AI37">
        <v>0</v>
      </c>
      <c r="AJ37">
        <v>0</v>
      </c>
      <c r="AK37">
        <f>AJ37-AI37</f>
        <v>0</v>
      </c>
      <c r="AL37">
        <f>AK37/AJ37</f>
        <v>0</v>
      </c>
      <c r="AM37">
        <v>0</v>
      </c>
      <c r="AN37" t="s">
        <v>293</v>
      </c>
      <c r="AO37">
        <v>0</v>
      </c>
      <c r="AP37">
        <v>0</v>
      </c>
      <c r="AQ37">
        <f>1-AO37/AP37</f>
        <v>0</v>
      </c>
      <c r="AR37">
        <v>0.5</v>
      </c>
      <c r="AS37">
        <f>BO37</f>
        <v>0</v>
      </c>
      <c r="AT37">
        <f>H37</f>
        <v>0</v>
      </c>
      <c r="AU37">
        <f>AQ37*AR37*AS37</f>
        <v>0</v>
      </c>
      <c r="AV37">
        <f>BA37/AP37</f>
        <v>0</v>
      </c>
      <c r="AW37">
        <f>(AT37-AM37)/AS37</f>
        <v>0</v>
      </c>
      <c r="AX37">
        <f>(AJ37-AP37)/AP37</f>
        <v>0</v>
      </c>
      <c r="AY37" t="s">
        <v>293</v>
      </c>
      <c r="AZ37">
        <v>0</v>
      </c>
      <c r="BA37">
        <f>AP37-AZ37</f>
        <v>0</v>
      </c>
      <c r="BB37">
        <f>(AP37-AO37)/(AP37-AZ37)</f>
        <v>0</v>
      </c>
      <c r="BC37">
        <f>(AJ37-AP37)/(AJ37-AZ37)</f>
        <v>0</v>
      </c>
      <c r="BD37">
        <f>(AP37-AO37)/(AP37-AI37)</f>
        <v>0</v>
      </c>
      <c r="BE37">
        <f>(AJ37-AP37)/(AJ37-AI37)</f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f>$B$11*CL37+$C$11*CM37+$F$11*CN37*(1-CQ37)</f>
        <v>0</v>
      </c>
      <c r="BO37">
        <f>BN37*BP37</f>
        <v>0</v>
      </c>
      <c r="BP37">
        <f>($B$11*$D$9+$C$11*$D$9+$F$11*((DA37+CS37)/MAX(DA37+CS37+DB37, 0.1)*$I$9+DB37/MAX(DA37+CS37+DB37, 0.1)*$J$9))/($B$11+$C$11+$F$11)</f>
        <v>0</v>
      </c>
      <c r="BQ37">
        <f>($B$11*$K$9+$C$11*$K$9+$F$11*((DA37+CS37)/MAX(DA37+CS37+DB37, 0.1)*$P$9+DB37/MAX(DA37+CS37+DB37, 0.1)*$Q$9))/($B$11+$C$11+$F$11)</f>
        <v>0</v>
      </c>
      <c r="BR37">
        <v>6</v>
      </c>
      <c r="BS37">
        <v>0.5</v>
      </c>
      <c r="BT37" t="s">
        <v>294</v>
      </c>
      <c r="BU37">
        <v>2</v>
      </c>
      <c r="BV37">
        <v>1620157934.1</v>
      </c>
      <c r="BW37">
        <v>401.826333333333</v>
      </c>
      <c r="BX37">
        <v>420.020333333333</v>
      </c>
      <c r="BY37">
        <v>30.4821666666667</v>
      </c>
      <c r="BZ37">
        <v>25.6369666666667</v>
      </c>
      <c r="CA37">
        <v>402.879</v>
      </c>
      <c r="CB37">
        <v>30.6416</v>
      </c>
      <c r="CC37">
        <v>700.040666666667</v>
      </c>
      <c r="CD37">
        <v>101.309666666667</v>
      </c>
      <c r="CE37">
        <v>0.100249</v>
      </c>
      <c r="CF37">
        <v>32.7159666666667</v>
      </c>
      <c r="CG37">
        <v>31.445</v>
      </c>
      <c r="CH37">
        <v>999.9</v>
      </c>
      <c r="CI37">
        <v>0</v>
      </c>
      <c r="CJ37">
        <v>0</v>
      </c>
      <c r="CK37">
        <v>10021.9</v>
      </c>
      <c r="CL37">
        <v>0</v>
      </c>
      <c r="CM37">
        <v>2.42621</v>
      </c>
      <c r="CN37">
        <v>599.850666666667</v>
      </c>
      <c r="CO37">
        <v>0.933014666666667</v>
      </c>
      <c r="CP37">
        <v>0.0669849333333333</v>
      </c>
      <c r="CQ37">
        <v>0</v>
      </c>
      <c r="CR37">
        <v>1095.94666666667</v>
      </c>
      <c r="CS37">
        <v>4.99912</v>
      </c>
      <c r="CT37">
        <v>6563.36333333333</v>
      </c>
      <c r="CU37">
        <v>3804.62</v>
      </c>
      <c r="CV37">
        <v>39.062</v>
      </c>
      <c r="CW37">
        <v>41.5</v>
      </c>
      <c r="CX37">
        <v>40.7286666666667</v>
      </c>
      <c r="CY37">
        <v>41.8956666666667</v>
      </c>
      <c r="CZ37">
        <v>41.8956666666667</v>
      </c>
      <c r="DA37">
        <v>555.003333333333</v>
      </c>
      <c r="DB37">
        <v>39.85</v>
      </c>
      <c r="DC37">
        <v>0</v>
      </c>
      <c r="DD37">
        <v>1620157935</v>
      </c>
      <c r="DE37">
        <v>0</v>
      </c>
      <c r="DF37">
        <v>1094.1452</v>
      </c>
      <c r="DG37">
        <v>17.6853845955557</v>
      </c>
      <c r="DH37">
        <v>103.493845987249</v>
      </c>
      <c r="DI37">
        <v>6554.7744</v>
      </c>
      <c r="DJ37">
        <v>15</v>
      </c>
      <c r="DK37">
        <v>1620157099.6</v>
      </c>
      <c r="DL37" t="s">
        <v>295</v>
      </c>
      <c r="DM37">
        <v>1620157083.1</v>
      </c>
      <c r="DN37">
        <v>1620157099.6</v>
      </c>
      <c r="DO37">
        <v>2</v>
      </c>
      <c r="DP37">
        <v>0.156</v>
      </c>
      <c r="DQ37">
        <v>-0.024</v>
      </c>
      <c r="DR37">
        <v>-1.052</v>
      </c>
      <c r="DS37">
        <v>-0.159</v>
      </c>
      <c r="DT37">
        <v>420</v>
      </c>
      <c r="DU37">
        <v>23</v>
      </c>
      <c r="DV37">
        <v>0.12</v>
      </c>
      <c r="DW37">
        <v>0.02</v>
      </c>
      <c r="DX37">
        <v>-18.1707609756098</v>
      </c>
      <c r="DY37">
        <v>-0.187179094076682</v>
      </c>
      <c r="DZ37">
        <v>0.0252672532510573</v>
      </c>
      <c r="EA37">
        <v>1</v>
      </c>
      <c r="EB37">
        <v>1093.086</v>
      </c>
      <c r="EC37">
        <v>17.5506922843691</v>
      </c>
      <c r="ED37">
        <v>1.77536990109505</v>
      </c>
      <c r="EE37">
        <v>0</v>
      </c>
      <c r="EF37">
        <v>4.9519287804878</v>
      </c>
      <c r="EG37">
        <v>-0.70410229965156</v>
      </c>
      <c r="EH37">
        <v>0.0695206340380277</v>
      </c>
      <c r="EI37">
        <v>0</v>
      </c>
      <c r="EJ37">
        <v>1</v>
      </c>
      <c r="EK37">
        <v>3</v>
      </c>
      <c r="EL37" t="s">
        <v>314</v>
      </c>
      <c r="EM37">
        <v>100</v>
      </c>
      <c r="EN37">
        <v>100</v>
      </c>
      <c r="EO37">
        <v>-1.052</v>
      </c>
      <c r="EP37">
        <v>-0.1594</v>
      </c>
      <c r="EQ37">
        <v>-1.05234999999988</v>
      </c>
      <c r="ER37">
        <v>0</v>
      </c>
      <c r="ES37">
        <v>0</v>
      </c>
      <c r="ET37">
        <v>0</v>
      </c>
      <c r="EU37">
        <v>-0.159414285714281</v>
      </c>
      <c r="EV37">
        <v>0</v>
      </c>
      <c r="EW37">
        <v>0</v>
      </c>
      <c r="EX37">
        <v>0</v>
      </c>
      <c r="EY37">
        <v>-1</v>
      </c>
      <c r="EZ37">
        <v>-1</v>
      </c>
      <c r="FA37">
        <v>-1</v>
      </c>
      <c r="FB37">
        <v>-1</v>
      </c>
      <c r="FC37">
        <v>14.2</v>
      </c>
      <c r="FD37">
        <v>13.9</v>
      </c>
      <c r="FE37">
        <v>2</v>
      </c>
      <c r="FF37">
        <v>793.792</v>
      </c>
      <c r="FG37">
        <v>726.423</v>
      </c>
      <c r="FH37">
        <v>29.042</v>
      </c>
      <c r="FI37">
        <v>27.1574</v>
      </c>
      <c r="FJ37">
        <v>29.9999</v>
      </c>
      <c r="FK37">
        <v>26.8839</v>
      </c>
      <c r="FL37">
        <v>26.8294</v>
      </c>
      <c r="FM37">
        <v>26.9206</v>
      </c>
      <c r="FN37">
        <v>0</v>
      </c>
      <c r="FO37">
        <v>100</v>
      </c>
      <c r="FP37">
        <v>28.97</v>
      </c>
      <c r="FQ37">
        <v>420</v>
      </c>
      <c r="FR37">
        <v>27.8873</v>
      </c>
      <c r="FS37">
        <v>101.689</v>
      </c>
      <c r="FT37">
        <v>100.159</v>
      </c>
    </row>
    <row r="38" spans="1:176">
      <c r="A38">
        <v>22</v>
      </c>
      <c r="B38">
        <v>1620157965.1</v>
      </c>
      <c r="C38">
        <v>630</v>
      </c>
      <c r="D38" t="s">
        <v>339</v>
      </c>
      <c r="E38" t="s">
        <v>340</v>
      </c>
      <c r="F38">
        <v>1620157964.1</v>
      </c>
      <c r="G38">
        <f>CC38*AE38*(BY38-BZ38)/(100*BR38*(1000-AE38*BY38))</f>
        <v>0</v>
      </c>
      <c r="H38">
        <f>CC38*AE38*(BX38-BW38*(1000-AE38*BZ38)/(1000-AE38*BY38))/(100*BR38)</f>
        <v>0</v>
      </c>
      <c r="I38">
        <f>BW38 - IF(AE38&gt;1, H38*BR38*100.0/(AG38*CK38), 0)</f>
        <v>0</v>
      </c>
      <c r="J38">
        <f>((P38-G38/2)*I38-H38)/(P38+G38/2)</f>
        <v>0</v>
      </c>
      <c r="K38">
        <f>J38*(CD38+CE38)/1000.0</f>
        <v>0</v>
      </c>
      <c r="L38">
        <f>(BW38 - IF(AE38&gt;1, H38*BR38*100.0/(AG38*CK38), 0))*(CD38+CE38)/1000.0</f>
        <v>0</v>
      </c>
      <c r="M38">
        <f>2.0/((1/O38-1/N38)+SIGN(O38)*SQRT((1/O38-1/N38)*(1/O38-1/N38) + 4*BS38/((BS38+1)*(BS38+1))*(2*1/O38*1/N38-1/N38*1/N38)))</f>
        <v>0</v>
      </c>
      <c r="N38">
        <f>IF(LEFT(BT38,1)&lt;&gt;"0",IF(LEFT(BT38,1)="1",3.0,BU38),$D$5+$E$5*(CK38*CD38/($K$5*1000))+$F$5*(CK38*CD38/($K$5*1000))*MAX(MIN(BR38,$J$5),$I$5)*MAX(MIN(BR38,$J$5),$I$5)+$G$5*MAX(MIN(BR38,$J$5),$I$5)*(CK38*CD38/($K$5*1000))+$H$5*(CK38*CD38/($K$5*1000))*(CK38*CD38/($K$5*1000)))</f>
        <v>0</v>
      </c>
      <c r="O38">
        <f>G38*(1000-(1000*0.61365*exp(17.502*S38/(240.97+S38))/(CD38+CE38)+BY38)/2)/(1000*0.61365*exp(17.502*S38/(240.97+S38))/(CD38+CE38)-BY38)</f>
        <v>0</v>
      </c>
      <c r="P38">
        <f>1/((BS38+1)/(M38/1.6)+1/(N38/1.37)) + BS38/((BS38+1)/(M38/1.6) + BS38/(N38/1.37))</f>
        <v>0</v>
      </c>
      <c r="Q38">
        <f>(BO38*BQ38)</f>
        <v>0</v>
      </c>
      <c r="R38">
        <f>(CF38+(Q38+2*0.95*5.67E-8*(((CF38+$B$7)+273)^4-(CF38+273)^4)-44100*G38)/(1.84*29.3*N38+8*0.95*5.67E-8*(CF38+273)^3))</f>
        <v>0</v>
      </c>
      <c r="S38">
        <f>($C$7*CG38+$D$7*CH38+$E$7*R38)</f>
        <v>0</v>
      </c>
      <c r="T38">
        <f>0.61365*exp(17.502*S38/(240.97+S38))</f>
        <v>0</v>
      </c>
      <c r="U38">
        <f>(V38/W38*100)</f>
        <v>0</v>
      </c>
      <c r="V38">
        <f>BY38*(CD38+CE38)/1000</f>
        <v>0</v>
      </c>
      <c r="W38">
        <f>0.61365*exp(17.502*CF38/(240.97+CF38))</f>
        <v>0</v>
      </c>
      <c r="X38">
        <f>(T38-BY38*(CD38+CE38)/1000)</f>
        <v>0</v>
      </c>
      <c r="Y38">
        <f>(-G38*44100)</f>
        <v>0</v>
      </c>
      <c r="Z38">
        <f>2*29.3*N38*0.92*(CF38-S38)</f>
        <v>0</v>
      </c>
      <c r="AA38">
        <f>2*0.95*5.67E-8*(((CF38+$B$7)+273)^4-(S38+273)^4)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MAX(0,($B$13+$C$13*CK38)/(1+$D$13*CK38)*CD38/(CF38+273)*$E$13)</f>
        <v>0</v>
      </c>
      <c r="AH38" t="s">
        <v>293</v>
      </c>
      <c r="AI38">
        <v>0</v>
      </c>
      <c r="AJ38">
        <v>0</v>
      </c>
      <c r="AK38">
        <f>AJ38-AI38</f>
        <v>0</v>
      </c>
      <c r="AL38">
        <f>AK38/AJ38</f>
        <v>0</v>
      </c>
      <c r="AM38">
        <v>0</v>
      </c>
      <c r="AN38" t="s">
        <v>293</v>
      </c>
      <c r="AO38">
        <v>0</v>
      </c>
      <c r="AP38">
        <v>0</v>
      </c>
      <c r="AQ38">
        <f>1-AO38/AP38</f>
        <v>0</v>
      </c>
      <c r="AR38">
        <v>0.5</v>
      </c>
      <c r="AS38">
        <f>BO38</f>
        <v>0</v>
      </c>
      <c r="AT38">
        <f>H38</f>
        <v>0</v>
      </c>
      <c r="AU38">
        <f>AQ38*AR38*AS38</f>
        <v>0</v>
      </c>
      <c r="AV38">
        <f>BA38/AP38</f>
        <v>0</v>
      </c>
      <c r="AW38">
        <f>(AT38-AM38)/AS38</f>
        <v>0</v>
      </c>
      <c r="AX38">
        <f>(AJ38-AP38)/AP38</f>
        <v>0</v>
      </c>
      <c r="AY38" t="s">
        <v>293</v>
      </c>
      <c r="AZ38">
        <v>0</v>
      </c>
      <c r="BA38">
        <f>AP38-AZ38</f>
        <v>0</v>
      </c>
      <c r="BB38">
        <f>(AP38-AO38)/(AP38-AZ38)</f>
        <v>0</v>
      </c>
      <c r="BC38">
        <f>(AJ38-AP38)/(AJ38-AZ38)</f>
        <v>0</v>
      </c>
      <c r="BD38">
        <f>(AP38-AO38)/(AP38-AI38)</f>
        <v>0</v>
      </c>
      <c r="BE38">
        <f>(AJ38-AP38)/(AJ38-AI38)</f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f>$B$11*CL38+$C$11*CM38+$F$11*CN38*(1-CQ38)</f>
        <v>0</v>
      </c>
      <c r="BO38">
        <f>BN38*BP38</f>
        <v>0</v>
      </c>
      <c r="BP38">
        <f>($B$11*$D$9+$C$11*$D$9+$F$11*((DA38+CS38)/MAX(DA38+CS38+DB38, 0.1)*$I$9+DB38/MAX(DA38+CS38+DB38, 0.1)*$J$9))/($B$11+$C$11+$F$11)</f>
        <v>0</v>
      </c>
      <c r="BQ38">
        <f>($B$11*$K$9+$C$11*$K$9+$F$11*((DA38+CS38)/MAX(DA38+CS38+DB38, 0.1)*$P$9+DB38/MAX(DA38+CS38+DB38, 0.1)*$Q$9))/($B$11+$C$11+$F$11)</f>
        <v>0</v>
      </c>
      <c r="BR38">
        <v>6</v>
      </c>
      <c r="BS38">
        <v>0.5</v>
      </c>
      <c r="BT38" t="s">
        <v>294</v>
      </c>
      <c r="BU38">
        <v>2</v>
      </c>
      <c r="BV38">
        <v>1620157964.1</v>
      </c>
      <c r="BW38">
        <v>401.792666666667</v>
      </c>
      <c r="BX38">
        <v>420.021666666667</v>
      </c>
      <c r="BY38">
        <v>30.1558666666667</v>
      </c>
      <c r="BZ38">
        <v>25.6667</v>
      </c>
      <c r="CA38">
        <v>402.845</v>
      </c>
      <c r="CB38">
        <v>30.3152666666667</v>
      </c>
      <c r="CC38">
        <v>700.018333333333</v>
      </c>
      <c r="CD38">
        <v>101.307333333333</v>
      </c>
      <c r="CE38">
        <v>0.100269666666667</v>
      </c>
      <c r="CF38">
        <v>32.1042333333333</v>
      </c>
      <c r="CG38">
        <v>30.9267333333333</v>
      </c>
      <c r="CH38">
        <v>999.9</v>
      </c>
      <c r="CI38">
        <v>0</v>
      </c>
      <c r="CJ38">
        <v>0</v>
      </c>
      <c r="CK38">
        <v>9996.26666666667</v>
      </c>
      <c r="CL38">
        <v>0</v>
      </c>
      <c r="CM38">
        <v>2.42621</v>
      </c>
      <c r="CN38">
        <v>599.953333333333</v>
      </c>
      <c r="CO38">
        <v>0.933010333333333</v>
      </c>
      <c r="CP38">
        <v>0.0669894333333333</v>
      </c>
      <c r="CQ38">
        <v>0</v>
      </c>
      <c r="CR38">
        <v>1104.63333333333</v>
      </c>
      <c r="CS38">
        <v>4.99912</v>
      </c>
      <c r="CT38">
        <v>6615.71666666667</v>
      </c>
      <c r="CU38">
        <v>3805.27333333333</v>
      </c>
      <c r="CV38">
        <v>39.083</v>
      </c>
      <c r="CW38">
        <v>41.5</v>
      </c>
      <c r="CX38">
        <v>40.687</v>
      </c>
      <c r="CY38">
        <v>41.583</v>
      </c>
      <c r="CZ38">
        <v>41.7496666666667</v>
      </c>
      <c r="DA38">
        <v>555.1</v>
      </c>
      <c r="DB38">
        <v>39.86</v>
      </c>
      <c r="DC38">
        <v>0</v>
      </c>
      <c r="DD38">
        <v>1620157965</v>
      </c>
      <c r="DE38">
        <v>0</v>
      </c>
      <c r="DF38">
        <v>1102.8428</v>
      </c>
      <c r="DG38">
        <v>17.1607692094875</v>
      </c>
      <c r="DH38">
        <v>101.600769035535</v>
      </c>
      <c r="DI38">
        <v>6605.2044</v>
      </c>
      <c r="DJ38">
        <v>15</v>
      </c>
      <c r="DK38">
        <v>1620157099.6</v>
      </c>
      <c r="DL38" t="s">
        <v>295</v>
      </c>
      <c r="DM38">
        <v>1620157083.1</v>
      </c>
      <c r="DN38">
        <v>1620157099.6</v>
      </c>
      <c r="DO38">
        <v>2</v>
      </c>
      <c r="DP38">
        <v>0.156</v>
      </c>
      <c r="DQ38">
        <v>-0.024</v>
      </c>
      <c r="DR38">
        <v>-1.052</v>
      </c>
      <c r="DS38">
        <v>-0.159</v>
      </c>
      <c r="DT38">
        <v>420</v>
      </c>
      <c r="DU38">
        <v>23</v>
      </c>
      <c r="DV38">
        <v>0.12</v>
      </c>
      <c r="DW38">
        <v>0.02</v>
      </c>
      <c r="DX38">
        <v>-18.2118682926829</v>
      </c>
      <c r="DY38">
        <v>0.0689770034843109</v>
      </c>
      <c r="DZ38">
        <v>0.0196691344065917</v>
      </c>
      <c r="EA38">
        <v>1</v>
      </c>
      <c r="EB38">
        <v>1101.91382352941</v>
      </c>
      <c r="EC38">
        <v>17.3071268984598</v>
      </c>
      <c r="ED38">
        <v>1.7015771485265</v>
      </c>
      <c r="EE38">
        <v>0</v>
      </c>
      <c r="EF38">
        <v>4.60197682926829</v>
      </c>
      <c r="EG38">
        <v>-0.728139930313581</v>
      </c>
      <c r="EH38">
        <v>0.071827023328204</v>
      </c>
      <c r="EI38">
        <v>0</v>
      </c>
      <c r="EJ38">
        <v>1</v>
      </c>
      <c r="EK38">
        <v>3</v>
      </c>
      <c r="EL38" t="s">
        <v>314</v>
      </c>
      <c r="EM38">
        <v>100</v>
      </c>
      <c r="EN38">
        <v>100</v>
      </c>
      <c r="EO38">
        <v>-1.053</v>
      </c>
      <c r="EP38">
        <v>-0.1594</v>
      </c>
      <c r="EQ38">
        <v>-1.05234999999988</v>
      </c>
      <c r="ER38">
        <v>0</v>
      </c>
      <c r="ES38">
        <v>0</v>
      </c>
      <c r="ET38">
        <v>0</v>
      </c>
      <c r="EU38">
        <v>-0.159414285714281</v>
      </c>
      <c r="EV38">
        <v>0</v>
      </c>
      <c r="EW38">
        <v>0</v>
      </c>
      <c r="EX38">
        <v>0</v>
      </c>
      <c r="EY38">
        <v>-1</v>
      </c>
      <c r="EZ38">
        <v>-1</v>
      </c>
      <c r="FA38">
        <v>-1</v>
      </c>
      <c r="FB38">
        <v>-1</v>
      </c>
      <c r="FC38">
        <v>14.7</v>
      </c>
      <c r="FD38">
        <v>14.4</v>
      </c>
      <c r="FE38">
        <v>2</v>
      </c>
      <c r="FF38">
        <v>793.72</v>
      </c>
      <c r="FG38">
        <v>726.64</v>
      </c>
      <c r="FH38">
        <v>28.0487</v>
      </c>
      <c r="FI38">
        <v>27.1155</v>
      </c>
      <c r="FJ38">
        <v>29.9999</v>
      </c>
      <c r="FK38">
        <v>26.8589</v>
      </c>
      <c r="FL38">
        <v>26.8063</v>
      </c>
      <c r="FM38">
        <v>26.9187</v>
      </c>
      <c r="FN38">
        <v>0</v>
      </c>
      <c r="FO38">
        <v>100</v>
      </c>
      <c r="FP38">
        <v>27.96</v>
      </c>
      <c r="FQ38">
        <v>420</v>
      </c>
      <c r="FR38">
        <v>29.5229</v>
      </c>
      <c r="FS38">
        <v>101.691</v>
      </c>
      <c r="FT38">
        <v>100.165</v>
      </c>
    </row>
    <row r="39" spans="1:176">
      <c r="A39">
        <v>23</v>
      </c>
      <c r="B39">
        <v>1620157995.1</v>
      </c>
      <c r="C39">
        <v>660</v>
      </c>
      <c r="D39" t="s">
        <v>341</v>
      </c>
      <c r="E39" t="s">
        <v>342</v>
      </c>
      <c r="F39">
        <v>1620157994.1</v>
      </c>
      <c r="G39">
        <f>CC39*AE39*(BY39-BZ39)/(100*BR39*(1000-AE39*BY39))</f>
        <v>0</v>
      </c>
      <c r="H39">
        <f>CC39*AE39*(BX39-BW39*(1000-AE39*BZ39)/(1000-AE39*BY39))/(100*BR39)</f>
        <v>0</v>
      </c>
      <c r="I39">
        <f>BW39 - IF(AE39&gt;1, H39*BR39*100.0/(AG39*CK39), 0)</f>
        <v>0</v>
      </c>
      <c r="J39">
        <f>((P39-G39/2)*I39-H39)/(P39+G39/2)</f>
        <v>0</v>
      </c>
      <c r="K39">
        <f>J39*(CD39+CE39)/1000.0</f>
        <v>0</v>
      </c>
      <c r="L39">
        <f>(BW39 - IF(AE39&gt;1, H39*BR39*100.0/(AG39*CK39), 0))*(CD39+CE39)/1000.0</f>
        <v>0</v>
      </c>
      <c r="M39">
        <f>2.0/((1/O39-1/N39)+SIGN(O39)*SQRT((1/O39-1/N39)*(1/O39-1/N39) + 4*BS39/((BS39+1)*(BS39+1))*(2*1/O39*1/N39-1/N39*1/N39)))</f>
        <v>0</v>
      </c>
      <c r="N39">
        <f>IF(LEFT(BT39,1)&lt;&gt;"0",IF(LEFT(BT39,1)="1",3.0,BU39),$D$5+$E$5*(CK39*CD39/($K$5*1000))+$F$5*(CK39*CD39/($K$5*1000))*MAX(MIN(BR39,$J$5),$I$5)*MAX(MIN(BR39,$J$5),$I$5)+$G$5*MAX(MIN(BR39,$J$5),$I$5)*(CK39*CD39/($K$5*1000))+$H$5*(CK39*CD39/($K$5*1000))*(CK39*CD39/($K$5*1000)))</f>
        <v>0</v>
      </c>
      <c r="O39">
        <f>G39*(1000-(1000*0.61365*exp(17.502*S39/(240.97+S39))/(CD39+CE39)+BY39)/2)/(1000*0.61365*exp(17.502*S39/(240.97+S39))/(CD39+CE39)-BY39)</f>
        <v>0</v>
      </c>
      <c r="P39">
        <f>1/((BS39+1)/(M39/1.6)+1/(N39/1.37)) + BS39/((BS39+1)/(M39/1.6) + BS39/(N39/1.37))</f>
        <v>0</v>
      </c>
      <c r="Q39">
        <f>(BO39*BQ39)</f>
        <v>0</v>
      </c>
      <c r="R39">
        <f>(CF39+(Q39+2*0.95*5.67E-8*(((CF39+$B$7)+273)^4-(CF39+273)^4)-44100*G39)/(1.84*29.3*N39+8*0.95*5.67E-8*(CF39+273)^3))</f>
        <v>0</v>
      </c>
      <c r="S39">
        <f>($C$7*CG39+$D$7*CH39+$E$7*R39)</f>
        <v>0</v>
      </c>
      <c r="T39">
        <f>0.61365*exp(17.502*S39/(240.97+S39))</f>
        <v>0</v>
      </c>
      <c r="U39">
        <f>(V39/W39*100)</f>
        <v>0</v>
      </c>
      <c r="V39">
        <f>BY39*(CD39+CE39)/1000</f>
        <v>0</v>
      </c>
      <c r="W39">
        <f>0.61365*exp(17.502*CF39/(240.97+CF39))</f>
        <v>0</v>
      </c>
      <c r="X39">
        <f>(T39-BY39*(CD39+CE39)/1000)</f>
        <v>0</v>
      </c>
      <c r="Y39">
        <f>(-G39*44100)</f>
        <v>0</v>
      </c>
      <c r="Z39">
        <f>2*29.3*N39*0.92*(CF39-S39)</f>
        <v>0</v>
      </c>
      <c r="AA39">
        <f>2*0.95*5.67E-8*(((CF39+$B$7)+273)^4-(S39+273)^4)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MAX(0,($B$13+$C$13*CK39)/(1+$D$13*CK39)*CD39/(CF39+273)*$E$13)</f>
        <v>0</v>
      </c>
      <c r="AH39" t="s">
        <v>293</v>
      </c>
      <c r="AI39">
        <v>0</v>
      </c>
      <c r="AJ39">
        <v>0</v>
      </c>
      <c r="AK39">
        <f>AJ39-AI39</f>
        <v>0</v>
      </c>
      <c r="AL39">
        <f>AK39/AJ39</f>
        <v>0</v>
      </c>
      <c r="AM39">
        <v>0</v>
      </c>
      <c r="AN39" t="s">
        <v>293</v>
      </c>
      <c r="AO39">
        <v>0</v>
      </c>
      <c r="AP39">
        <v>0</v>
      </c>
      <c r="AQ39">
        <f>1-AO39/AP39</f>
        <v>0</v>
      </c>
      <c r="AR39">
        <v>0.5</v>
      </c>
      <c r="AS39">
        <f>BO39</f>
        <v>0</v>
      </c>
      <c r="AT39">
        <f>H39</f>
        <v>0</v>
      </c>
      <c r="AU39">
        <f>AQ39*AR39*AS39</f>
        <v>0</v>
      </c>
      <c r="AV39">
        <f>BA39/AP39</f>
        <v>0</v>
      </c>
      <c r="AW39">
        <f>(AT39-AM39)/AS39</f>
        <v>0</v>
      </c>
      <c r="AX39">
        <f>(AJ39-AP39)/AP39</f>
        <v>0</v>
      </c>
      <c r="AY39" t="s">
        <v>293</v>
      </c>
      <c r="AZ39">
        <v>0</v>
      </c>
      <c r="BA39">
        <f>AP39-AZ39</f>
        <v>0</v>
      </c>
      <c r="BB39">
        <f>(AP39-AO39)/(AP39-AZ39)</f>
        <v>0</v>
      </c>
      <c r="BC39">
        <f>(AJ39-AP39)/(AJ39-AZ39)</f>
        <v>0</v>
      </c>
      <c r="BD39">
        <f>(AP39-AO39)/(AP39-AI39)</f>
        <v>0</v>
      </c>
      <c r="BE39">
        <f>(AJ39-AP39)/(AJ39-AI39)</f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f>$B$11*CL39+$C$11*CM39+$F$11*CN39*(1-CQ39)</f>
        <v>0</v>
      </c>
      <c r="BO39">
        <f>BN39*BP39</f>
        <v>0</v>
      </c>
      <c r="BP39">
        <f>($B$11*$D$9+$C$11*$D$9+$F$11*((DA39+CS39)/MAX(DA39+CS39+DB39, 0.1)*$I$9+DB39/MAX(DA39+CS39+DB39, 0.1)*$J$9))/($B$11+$C$11+$F$11)</f>
        <v>0</v>
      </c>
      <c r="BQ39">
        <f>($B$11*$K$9+$C$11*$K$9+$F$11*((DA39+CS39)/MAX(DA39+CS39+DB39, 0.1)*$P$9+DB39/MAX(DA39+CS39+DB39, 0.1)*$Q$9))/($B$11+$C$11+$F$11)</f>
        <v>0</v>
      </c>
      <c r="BR39">
        <v>6</v>
      </c>
      <c r="BS39">
        <v>0.5</v>
      </c>
      <c r="BT39" t="s">
        <v>294</v>
      </c>
      <c r="BU39">
        <v>2</v>
      </c>
      <c r="BV39">
        <v>1620157994.1</v>
      </c>
      <c r="BW39">
        <v>401.806</v>
      </c>
      <c r="BX39">
        <v>420.065333333333</v>
      </c>
      <c r="BY39">
        <v>29.8245333333333</v>
      </c>
      <c r="BZ39">
        <v>25.6792333333333</v>
      </c>
      <c r="CA39">
        <v>402.858</v>
      </c>
      <c r="CB39">
        <v>29.9839333333333</v>
      </c>
      <c r="CC39">
        <v>700.009666666667</v>
      </c>
      <c r="CD39">
        <v>101.311</v>
      </c>
      <c r="CE39">
        <v>0.100085133333333</v>
      </c>
      <c r="CF39">
        <v>31.4813333333333</v>
      </c>
      <c r="CG39">
        <v>30.3838</v>
      </c>
      <c r="CH39">
        <v>999.9</v>
      </c>
      <c r="CI39">
        <v>0</v>
      </c>
      <c r="CJ39">
        <v>0</v>
      </c>
      <c r="CK39">
        <v>10003.3</v>
      </c>
      <c r="CL39">
        <v>0</v>
      </c>
      <c r="CM39">
        <v>2.42621</v>
      </c>
      <c r="CN39">
        <v>599.842333333333</v>
      </c>
      <c r="CO39">
        <v>0.933014666666667</v>
      </c>
      <c r="CP39">
        <v>0.0669849333333333</v>
      </c>
      <c r="CQ39">
        <v>0</v>
      </c>
      <c r="CR39">
        <v>1113.16333333333</v>
      </c>
      <c r="CS39">
        <v>4.99912</v>
      </c>
      <c r="CT39">
        <v>6665</v>
      </c>
      <c r="CU39">
        <v>3804.56666666667</v>
      </c>
      <c r="CV39">
        <v>38.7706666666667</v>
      </c>
      <c r="CW39">
        <v>41.5</v>
      </c>
      <c r="CX39">
        <v>40.5</v>
      </c>
      <c r="CY39">
        <v>41.5203333333333</v>
      </c>
      <c r="CZ39">
        <v>41.6036666666667</v>
      </c>
      <c r="DA39">
        <v>554.996666666667</v>
      </c>
      <c r="DB39">
        <v>39.8433333333333</v>
      </c>
      <c r="DC39">
        <v>0</v>
      </c>
      <c r="DD39">
        <v>1620157995</v>
      </c>
      <c r="DE39">
        <v>0</v>
      </c>
      <c r="DF39">
        <v>1111.5452</v>
      </c>
      <c r="DG39">
        <v>16.4253845979403</v>
      </c>
      <c r="DH39">
        <v>104.332307630982</v>
      </c>
      <c r="DI39">
        <v>6656.0388</v>
      </c>
      <c r="DJ39">
        <v>15</v>
      </c>
      <c r="DK39">
        <v>1620157099.6</v>
      </c>
      <c r="DL39" t="s">
        <v>295</v>
      </c>
      <c r="DM39">
        <v>1620157083.1</v>
      </c>
      <c r="DN39">
        <v>1620157099.6</v>
      </c>
      <c r="DO39">
        <v>2</v>
      </c>
      <c r="DP39">
        <v>0.156</v>
      </c>
      <c r="DQ39">
        <v>-0.024</v>
      </c>
      <c r="DR39">
        <v>-1.052</v>
      </c>
      <c r="DS39">
        <v>-0.159</v>
      </c>
      <c r="DT39">
        <v>420</v>
      </c>
      <c r="DU39">
        <v>23</v>
      </c>
      <c r="DV39">
        <v>0.12</v>
      </c>
      <c r="DW39">
        <v>0.02</v>
      </c>
      <c r="DX39">
        <v>-18.155943902439</v>
      </c>
      <c r="DY39">
        <v>-0.361588850174206</v>
      </c>
      <c r="DZ39">
        <v>0.106234997331113</v>
      </c>
      <c r="EA39">
        <v>1</v>
      </c>
      <c r="EB39">
        <v>1110.51028571429</v>
      </c>
      <c r="EC39">
        <v>17.0723095874915</v>
      </c>
      <c r="ED39">
        <v>1.73890192891013</v>
      </c>
      <c r="EE39">
        <v>0</v>
      </c>
      <c r="EF39">
        <v>4.25570951219512</v>
      </c>
      <c r="EG39">
        <v>-0.701997909407659</v>
      </c>
      <c r="EH39">
        <v>0.0692553850314877</v>
      </c>
      <c r="EI39">
        <v>0</v>
      </c>
      <c r="EJ39">
        <v>1</v>
      </c>
      <c r="EK39">
        <v>3</v>
      </c>
      <c r="EL39" t="s">
        <v>314</v>
      </c>
      <c r="EM39">
        <v>100</v>
      </c>
      <c r="EN39">
        <v>100</v>
      </c>
      <c r="EO39">
        <v>-1.053</v>
      </c>
      <c r="EP39">
        <v>-0.1595</v>
      </c>
      <c r="EQ39">
        <v>-1.05234999999988</v>
      </c>
      <c r="ER39">
        <v>0</v>
      </c>
      <c r="ES39">
        <v>0</v>
      </c>
      <c r="ET39">
        <v>0</v>
      </c>
      <c r="EU39">
        <v>-0.159414285714281</v>
      </c>
      <c r="EV39">
        <v>0</v>
      </c>
      <c r="EW39">
        <v>0</v>
      </c>
      <c r="EX39">
        <v>0</v>
      </c>
      <c r="EY39">
        <v>-1</v>
      </c>
      <c r="EZ39">
        <v>-1</v>
      </c>
      <c r="FA39">
        <v>-1</v>
      </c>
      <c r="FB39">
        <v>-1</v>
      </c>
      <c r="FC39">
        <v>15.2</v>
      </c>
      <c r="FD39">
        <v>14.9</v>
      </c>
      <c r="FE39">
        <v>2</v>
      </c>
      <c r="FF39">
        <v>793.626</v>
      </c>
      <c r="FG39">
        <v>726.955</v>
      </c>
      <c r="FH39">
        <v>27.0451</v>
      </c>
      <c r="FI39">
        <v>27.0727</v>
      </c>
      <c r="FJ39">
        <v>29.9999</v>
      </c>
      <c r="FK39">
        <v>26.8323</v>
      </c>
      <c r="FL39">
        <v>26.7815</v>
      </c>
      <c r="FM39">
        <v>26.9188</v>
      </c>
      <c r="FN39">
        <v>0</v>
      </c>
      <c r="FO39">
        <v>100</v>
      </c>
      <c r="FP39">
        <v>26.95</v>
      </c>
      <c r="FQ39">
        <v>420</v>
      </c>
      <c r="FR39">
        <v>26.1182</v>
      </c>
      <c r="FS39">
        <v>101.695</v>
      </c>
      <c r="FT39">
        <v>100.167</v>
      </c>
    </row>
    <row r="40" spans="1:176">
      <c r="A40">
        <v>24</v>
      </c>
      <c r="B40">
        <v>1620158025.1</v>
      </c>
      <c r="C40">
        <v>690</v>
      </c>
      <c r="D40" t="s">
        <v>343</v>
      </c>
      <c r="E40" t="s">
        <v>344</v>
      </c>
      <c r="F40">
        <v>1620158024.1</v>
      </c>
      <c r="G40">
        <f>CC40*AE40*(BY40-BZ40)/(100*BR40*(1000-AE40*BY40))</f>
        <v>0</v>
      </c>
      <c r="H40">
        <f>CC40*AE40*(BX40-BW40*(1000-AE40*BZ40)/(1000-AE40*BY40))/(100*BR40)</f>
        <v>0</v>
      </c>
      <c r="I40">
        <f>BW40 - IF(AE40&gt;1, H40*BR40*100.0/(AG40*CK40), 0)</f>
        <v>0</v>
      </c>
      <c r="J40">
        <f>((P40-G40/2)*I40-H40)/(P40+G40/2)</f>
        <v>0</v>
      </c>
      <c r="K40">
        <f>J40*(CD40+CE40)/1000.0</f>
        <v>0</v>
      </c>
      <c r="L40">
        <f>(BW40 - IF(AE40&gt;1, H40*BR40*100.0/(AG40*CK40), 0))*(CD40+CE40)/1000.0</f>
        <v>0</v>
      </c>
      <c r="M40">
        <f>2.0/((1/O40-1/N40)+SIGN(O40)*SQRT((1/O40-1/N40)*(1/O40-1/N40) + 4*BS40/((BS40+1)*(BS40+1))*(2*1/O40*1/N40-1/N40*1/N40)))</f>
        <v>0</v>
      </c>
      <c r="N40">
        <f>IF(LEFT(BT40,1)&lt;&gt;"0",IF(LEFT(BT40,1)="1",3.0,BU40),$D$5+$E$5*(CK40*CD40/($K$5*1000))+$F$5*(CK40*CD40/($K$5*1000))*MAX(MIN(BR40,$J$5),$I$5)*MAX(MIN(BR40,$J$5),$I$5)+$G$5*MAX(MIN(BR40,$J$5),$I$5)*(CK40*CD40/($K$5*1000))+$H$5*(CK40*CD40/($K$5*1000))*(CK40*CD40/($K$5*1000)))</f>
        <v>0</v>
      </c>
      <c r="O40">
        <f>G40*(1000-(1000*0.61365*exp(17.502*S40/(240.97+S40))/(CD40+CE40)+BY40)/2)/(1000*0.61365*exp(17.502*S40/(240.97+S40))/(CD40+CE40)-BY40)</f>
        <v>0</v>
      </c>
      <c r="P40">
        <f>1/((BS40+1)/(M40/1.6)+1/(N40/1.37)) + BS40/((BS40+1)/(M40/1.6) + BS40/(N40/1.37))</f>
        <v>0</v>
      </c>
      <c r="Q40">
        <f>(BO40*BQ40)</f>
        <v>0</v>
      </c>
      <c r="R40">
        <f>(CF40+(Q40+2*0.95*5.67E-8*(((CF40+$B$7)+273)^4-(CF40+273)^4)-44100*G40)/(1.84*29.3*N40+8*0.95*5.67E-8*(CF40+273)^3))</f>
        <v>0</v>
      </c>
      <c r="S40">
        <f>($C$7*CG40+$D$7*CH40+$E$7*R40)</f>
        <v>0</v>
      </c>
      <c r="T40">
        <f>0.61365*exp(17.502*S40/(240.97+S40))</f>
        <v>0</v>
      </c>
      <c r="U40">
        <f>(V40/W40*100)</f>
        <v>0</v>
      </c>
      <c r="V40">
        <f>BY40*(CD40+CE40)/1000</f>
        <v>0</v>
      </c>
      <c r="W40">
        <f>0.61365*exp(17.502*CF40/(240.97+CF40))</f>
        <v>0</v>
      </c>
      <c r="X40">
        <f>(T40-BY40*(CD40+CE40)/1000)</f>
        <v>0</v>
      </c>
      <c r="Y40">
        <f>(-G40*44100)</f>
        <v>0</v>
      </c>
      <c r="Z40">
        <f>2*29.3*N40*0.92*(CF40-S40)</f>
        <v>0</v>
      </c>
      <c r="AA40">
        <f>2*0.95*5.67E-8*(((CF40+$B$7)+273)^4-(S40+273)^4)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MAX(0,($B$13+$C$13*CK40)/(1+$D$13*CK40)*CD40/(CF40+273)*$E$13)</f>
        <v>0</v>
      </c>
      <c r="AH40" t="s">
        <v>293</v>
      </c>
      <c r="AI40">
        <v>0</v>
      </c>
      <c r="AJ40">
        <v>0</v>
      </c>
      <c r="AK40">
        <f>AJ40-AI40</f>
        <v>0</v>
      </c>
      <c r="AL40">
        <f>AK40/AJ40</f>
        <v>0</v>
      </c>
      <c r="AM40">
        <v>0</v>
      </c>
      <c r="AN40" t="s">
        <v>293</v>
      </c>
      <c r="AO40">
        <v>0</v>
      </c>
      <c r="AP40">
        <v>0</v>
      </c>
      <c r="AQ40">
        <f>1-AO40/AP40</f>
        <v>0</v>
      </c>
      <c r="AR40">
        <v>0.5</v>
      </c>
      <c r="AS40">
        <f>BO40</f>
        <v>0</v>
      </c>
      <c r="AT40">
        <f>H40</f>
        <v>0</v>
      </c>
      <c r="AU40">
        <f>AQ40*AR40*AS40</f>
        <v>0</v>
      </c>
      <c r="AV40">
        <f>BA40/AP40</f>
        <v>0</v>
      </c>
      <c r="AW40">
        <f>(AT40-AM40)/AS40</f>
        <v>0</v>
      </c>
      <c r="AX40">
        <f>(AJ40-AP40)/AP40</f>
        <v>0</v>
      </c>
      <c r="AY40" t="s">
        <v>293</v>
      </c>
      <c r="AZ40">
        <v>0</v>
      </c>
      <c r="BA40">
        <f>AP40-AZ40</f>
        <v>0</v>
      </c>
      <c r="BB40">
        <f>(AP40-AO40)/(AP40-AZ40)</f>
        <v>0</v>
      </c>
      <c r="BC40">
        <f>(AJ40-AP40)/(AJ40-AZ40)</f>
        <v>0</v>
      </c>
      <c r="BD40">
        <f>(AP40-AO40)/(AP40-AI40)</f>
        <v>0</v>
      </c>
      <c r="BE40">
        <f>(AJ40-AP40)/(AJ40-AI40)</f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f>$B$11*CL40+$C$11*CM40+$F$11*CN40*(1-CQ40)</f>
        <v>0</v>
      </c>
      <c r="BO40">
        <f>BN40*BP40</f>
        <v>0</v>
      </c>
      <c r="BP40">
        <f>($B$11*$D$9+$C$11*$D$9+$F$11*((DA40+CS40)/MAX(DA40+CS40+DB40, 0.1)*$I$9+DB40/MAX(DA40+CS40+DB40, 0.1)*$J$9))/($B$11+$C$11+$F$11)</f>
        <v>0</v>
      </c>
      <c r="BQ40">
        <f>($B$11*$K$9+$C$11*$K$9+$F$11*((DA40+CS40)/MAX(DA40+CS40+DB40, 0.1)*$P$9+DB40/MAX(DA40+CS40+DB40, 0.1)*$Q$9))/($B$11+$C$11+$F$11)</f>
        <v>0</v>
      </c>
      <c r="BR40">
        <v>6</v>
      </c>
      <c r="BS40">
        <v>0.5</v>
      </c>
      <c r="BT40" t="s">
        <v>294</v>
      </c>
      <c r="BU40">
        <v>2</v>
      </c>
      <c r="BV40">
        <v>1620158024.1</v>
      </c>
      <c r="BW40">
        <v>402.033333333333</v>
      </c>
      <c r="BX40">
        <v>420.235333333333</v>
      </c>
      <c r="BY40">
        <v>29.4433</v>
      </c>
      <c r="BZ40">
        <v>25.6956666666667</v>
      </c>
      <c r="CA40">
        <v>403.086</v>
      </c>
      <c r="CB40">
        <v>29.6027333333333</v>
      </c>
      <c r="CC40">
        <v>700.038666666667</v>
      </c>
      <c r="CD40">
        <v>101.310666666667</v>
      </c>
      <c r="CE40">
        <v>0.0993111666666667</v>
      </c>
      <c r="CF40">
        <v>30.8495</v>
      </c>
      <c r="CG40">
        <v>29.8348</v>
      </c>
      <c r="CH40">
        <v>999.9</v>
      </c>
      <c r="CI40">
        <v>0</v>
      </c>
      <c r="CJ40">
        <v>0</v>
      </c>
      <c r="CK40">
        <v>10038.7666666667</v>
      </c>
      <c r="CL40">
        <v>0</v>
      </c>
      <c r="CM40">
        <v>2.42621</v>
      </c>
      <c r="CN40">
        <v>599.943</v>
      </c>
      <c r="CO40">
        <v>0.933010333333333</v>
      </c>
      <c r="CP40">
        <v>0.0669894333333333</v>
      </c>
      <c r="CQ40">
        <v>0</v>
      </c>
      <c r="CR40">
        <v>1122.24666666667</v>
      </c>
      <c r="CS40">
        <v>4.99912</v>
      </c>
      <c r="CT40">
        <v>6718.09333333333</v>
      </c>
      <c r="CU40">
        <v>3805.20333333333</v>
      </c>
      <c r="CV40">
        <v>38.8333333333333</v>
      </c>
      <c r="CW40">
        <v>41.479</v>
      </c>
      <c r="CX40">
        <v>40.5</v>
      </c>
      <c r="CY40">
        <v>41.6036666666667</v>
      </c>
      <c r="CZ40">
        <v>41.4996666666667</v>
      </c>
      <c r="DA40">
        <v>555.086666666667</v>
      </c>
      <c r="DB40">
        <v>39.8533333333333</v>
      </c>
      <c r="DC40">
        <v>0</v>
      </c>
      <c r="DD40">
        <v>1620158025</v>
      </c>
      <c r="DE40">
        <v>0</v>
      </c>
      <c r="DF40">
        <v>1120.4232</v>
      </c>
      <c r="DG40">
        <v>18.043846123627</v>
      </c>
      <c r="DH40">
        <v>103.337691908238</v>
      </c>
      <c r="DI40">
        <v>6707.7736</v>
      </c>
      <c r="DJ40">
        <v>15</v>
      </c>
      <c r="DK40">
        <v>1620157099.6</v>
      </c>
      <c r="DL40" t="s">
        <v>295</v>
      </c>
      <c r="DM40">
        <v>1620157083.1</v>
      </c>
      <c r="DN40">
        <v>1620157099.6</v>
      </c>
      <c r="DO40">
        <v>2</v>
      </c>
      <c r="DP40">
        <v>0.156</v>
      </c>
      <c r="DQ40">
        <v>-0.024</v>
      </c>
      <c r="DR40">
        <v>-1.052</v>
      </c>
      <c r="DS40">
        <v>-0.159</v>
      </c>
      <c r="DT40">
        <v>420</v>
      </c>
      <c r="DU40">
        <v>23</v>
      </c>
      <c r="DV40">
        <v>0.12</v>
      </c>
      <c r="DW40">
        <v>0.02</v>
      </c>
      <c r="DX40">
        <v>-18.2510463414634</v>
      </c>
      <c r="DY40">
        <v>0.118059930313546</v>
      </c>
      <c r="DZ40">
        <v>0.0330426856048501</v>
      </c>
      <c r="EA40">
        <v>1</v>
      </c>
      <c r="EB40">
        <v>1119.57515151515</v>
      </c>
      <c r="EC40">
        <v>17.2649454914231</v>
      </c>
      <c r="ED40">
        <v>1.65563339744647</v>
      </c>
      <c r="EE40">
        <v>0</v>
      </c>
      <c r="EF40">
        <v>3.87744756097561</v>
      </c>
      <c r="EG40">
        <v>-0.803197212543543</v>
      </c>
      <c r="EH40">
        <v>0.0792135703076211</v>
      </c>
      <c r="EI40">
        <v>0</v>
      </c>
      <c r="EJ40">
        <v>1</v>
      </c>
      <c r="EK40">
        <v>3</v>
      </c>
      <c r="EL40" t="s">
        <v>314</v>
      </c>
      <c r="EM40">
        <v>100</v>
      </c>
      <c r="EN40">
        <v>100</v>
      </c>
      <c r="EO40">
        <v>-1.053</v>
      </c>
      <c r="EP40">
        <v>-0.1594</v>
      </c>
      <c r="EQ40">
        <v>-1.05234999999988</v>
      </c>
      <c r="ER40">
        <v>0</v>
      </c>
      <c r="ES40">
        <v>0</v>
      </c>
      <c r="ET40">
        <v>0</v>
      </c>
      <c r="EU40">
        <v>-0.159414285714281</v>
      </c>
      <c r="EV40">
        <v>0</v>
      </c>
      <c r="EW40">
        <v>0</v>
      </c>
      <c r="EX40">
        <v>0</v>
      </c>
      <c r="EY40">
        <v>-1</v>
      </c>
      <c r="EZ40">
        <v>-1</v>
      </c>
      <c r="FA40">
        <v>-1</v>
      </c>
      <c r="FB40">
        <v>-1</v>
      </c>
      <c r="FC40">
        <v>15.7</v>
      </c>
      <c r="FD40">
        <v>15.4</v>
      </c>
      <c r="FE40">
        <v>2</v>
      </c>
      <c r="FF40">
        <v>793.152</v>
      </c>
      <c r="FG40">
        <v>722.004</v>
      </c>
      <c r="FH40">
        <v>26.0454</v>
      </c>
      <c r="FI40">
        <v>27.0304</v>
      </c>
      <c r="FJ40">
        <v>29.9999</v>
      </c>
      <c r="FK40">
        <v>26.806</v>
      </c>
      <c r="FL40">
        <v>26.7573</v>
      </c>
      <c r="FM40">
        <v>26.8843</v>
      </c>
      <c r="FN40">
        <v>61.4879</v>
      </c>
      <c r="FO40">
        <v>98.8077</v>
      </c>
      <c r="FP40">
        <v>25.95</v>
      </c>
      <c r="FQ40">
        <v>420</v>
      </c>
      <c r="FR40">
        <v>19.7669</v>
      </c>
      <c r="FS40">
        <v>101.7</v>
      </c>
      <c r="FT40">
        <v>100.169</v>
      </c>
    </row>
    <row r="41" spans="1:176">
      <c r="A41">
        <v>25</v>
      </c>
      <c r="B41">
        <v>1620158055.1</v>
      </c>
      <c r="C41">
        <v>720</v>
      </c>
      <c r="D41" t="s">
        <v>345</v>
      </c>
      <c r="E41" t="s">
        <v>346</v>
      </c>
      <c r="F41">
        <v>1620158054.1</v>
      </c>
      <c r="G41">
        <f>CC41*AE41*(BY41-BZ41)/(100*BR41*(1000-AE41*BY41))</f>
        <v>0</v>
      </c>
      <c r="H41">
        <f>CC41*AE41*(BX41-BW41*(1000-AE41*BZ41)/(1000-AE41*BY41))/(100*BR41)</f>
        <v>0</v>
      </c>
      <c r="I41">
        <f>BW41 - IF(AE41&gt;1, H41*BR41*100.0/(AG41*CK41), 0)</f>
        <v>0</v>
      </c>
      <c r="J41">
        <f>((P41-G41/2)*I41-H41)/(P41+G41/2)</f>
        <v>0</v>
      </c>
      <c r="K41">
        <f>J41*(CD41+CE41)/1000.0</f>
        <v>0</v>
      </c>
      <c r="L41">
        <f>(BW41 - IF(AE41&gt;1, H41*BR41*100.0/(AG41*CK41), 0))*(CD41+CE41)/1000.0</f>
        <v>0</v>
      </c>
      <c r="M41">
        <f>2.0/((1/O41-1/N41)+SIGN(O41)*SQRT((1/O41-1/N41)*(1/O41-1/N41) + 4*BS41/((BS41+1)*(BS41+1))*(2*1/O41*1/N41-1/N41*1/N41)))</f>
        <v>0</v>
      </c>
      <c r="N41">
        <f>IF(LEFT(BT41,1)&lt;&gt;"0",IF(LEFT(BT41,1)="1",3.0,BU41),$D$5+$E$5*(CK41*CD41/($K$5*1000))+$F$5*(CK41*CD41/($K$5*1000))*MAX(MIN(BR41,$J$5),$I$5)*MAX(MIN(BR41,$J$5),$I$5)+$G$5*MAX(MIN(BR41,$J$5),$I$5)*(CK41*CD41/($K$5*1000))+$H$5*(CK41*CD41/($K$5*1000))*(CK41*CD41/($K$5*1000)))</f>
        <v>0</v>
      </c>
      <c r="O41">
        <f>G41*(1000-(1000*0.61365*exp(17.502*S41/(240.97+S41))/(CD41+CE41)+BY41)/2)/(1000*0.61365*exp(17.502*S41/(240.97+S41))/(CD41+CE41)-BY41)</f>
        <v>0</v>
      </c>
      <c r="P41">
        <f>1/((BS41+1)/(M41/1.6)+1/(N41/1.37)) + BS41/((BS41+1)/(M41/1.6) + BS41/(N41/1.37))</f>
        <v>0</v>
      </c>
      <c r="Q41">
        <f>(BO41*BQ41)</f>
        <v>0</v>
      </c>
      <c r="R41">
        <f>(CF41+(Q41+2*0.95*5.67E-8*(((CF41+$B$7)+273)^4-(CF41+273)^4)-44100*G41)/(1.84*29.3*N41+8*0.95*5.67E-8*(CF41+273)^3))</f>
        <v>0</v>
      </c>
      <c r="S41">
        <f>($C$7*CG41+$D$7*CH41+$E$7*R41)</f>
        <v>0</v>
      </c>
      <c r="T41">
        <f>0.61365*exp(17.502*S41/(240.97+S41))</f>
        <v>0</v>
      </c>
      <c r="U41">
        <f>(V41/W41*100)</f>
        <v>0</v>
      </c>
      <c r="V41">
        <f>BY41*(CD41+CE41)/1000</f>
        <v>0</v>
      </c>
      <c r="W41">
        <f>0.61365*exp(17.502*CF41/(240.97+CF41))</f>
        <v>0</v>
      </c>
      <c r="X41">
        <f>(T41-BY41*(CD41+CE41)/1000)</f>
        <v>0</v>
      </c>
      <c r="Y41">
        <f>(-G41*44100)</f>
        <v>0</v>
      </c>
      <c r="Z41">
        <f>2*29.3*N41*0.92*(CF41-S41)</f>
        <v>0</v>
      </c>
      <c r="AA41">
        <f>2*0.95*5.67E-8*(((CF41+$B$7)+273)^4-(S41+273)^4)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MAX(0,($B$13+$C$13*CK41)/(1+$D$13*CK41)*CD41/(CF41+273)*$E$13)</f>
        <v>0</v>
      </c>
      <c r="AH41" t="s">
        <v>293</v>
      </c>
      <c r="AI41">
        <v>0</v>
      </c>
      <c r="AJ41">
        <v>0</v>
      </c>
      <c r="AK41">
        <f>AJ41-AI41</f>
        <v>0</v>
      </c>
      <c r="AL41">
        <f>AK41/AJ41</f>
        <v>0</v>
      </c>
      <c r="AM41">
        <v>0</v>
      </c>
      <c r="AN41" t="s">
        <v>293</v>
      </c>
      <c r="AO41">
        <v>0</v>
      </c>
      <c r="AP41">
        <v>0</v>
      </c>
      <c r="AQ41">
        <f>1-AO41/AP41</f>
        <v>0</v>
      </c>
      <c r="AR41">
        <v>0.5</v>
      </c>
      <c r="AS41">
        <f>BO41</f>
        <v>0</v>
      </c>
      <c r="AT41">
        <f>H41</f>
        <v>0</v>
      </c>
      <c r="AU41">
        <f>AQ41*AR41*AS41</f>
        <v>0</v>
      </c>
      <c r="AV41">
        <f>BA41/AP41</f>
        <v>0</v>
      </c>
      <c r="AW41">
        <f>(AT41-AM41)/AS41</f>
        <v>0</v>
      </c>
      <c r="AX41">
        <f>(AJ41-AP41)/AP41</f>
        <v>0</v>
      </c>
      <c r="AY41" t="s">
        <v>293</v>
      </c>
      <c r="AZ41">
        <v>0</v>
      </c>
      <c r="BA41">
        <f>AP41-AZ41</f>
        <v>0</v>
      </c>
      <c r="BB41">
        <f>(AP41-AO41)/(AP41-AZ41)</f>
        <v>0</v>
      </c>
      <c r="BC41">
        <f>(AJ41-AP41)/(AJ41-AZ41)</f>
        <v>0</v>
      </c>
      <c r="BD41">
        <f>(AP41-AO41)/(AP41-AI41)</f>
        <v>0</v>
      </c>
      <c r="BE41">
        <f>(AJ41-AP41)/(AJ41-AI41)</f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f>$B$11*CL41+$C$11*CM41+$F$11*CN41*(1-CQ41)</f>
        <v>0</v>
      </c>
      <c r="BO41">
        <f>BN41*BP41</f>
        <v>0</v>
      </c>
      <c r="BP41">
        <f>($B$11*$D$9+$C$11*$D$9+$F$11*((DA41+CS41)/MAX(DA41+CS41+DB41, 0.1)*$I$9+DB41/MAX(DA41+CS41+DB41, 0.1)*$J$9))/($B$11+$C$11+$F$11)</f>
        <v>0</v>
      </c>
      <c r="BQ41">
        <f>($B$11*$K$9+$C$11*$K$9+$F$11*((DA41+CS41)/MAX(DA41+CS41+DB41, 0.1)*$P$9+DB41/MAX(DA41+CS41+DB41, 0.1)*$Q$9))/($B$11+$C$11+$F$11)</f>
        <v>0</v>
      </c>
      <c r="BR41">
        <v>6</v>
      </c>
      <c r="BS41">
        <v>0.5</v>
      </c>
      <c r="BT41" t="s">
        <v>294</v>
      </c>
      <c r="BU41">
        <v>2</v>
      </c>
      <c r="BV41">
        <v>1620158054.1</v>
      </c>
      <c r="BW41">
        <v>402.902</v>
      </c>
      <c r="BX41">
        <v>422.606</v>
      </c>
      <c r="BY41">
        <v>22.8231333333333</v>
      </c>
      <c r="BZ41">
        <v>5.36893666666667</v>
      </c>
      <c r="CA41">
        <v>403.954</v>
      </c>
      <c r="CB41">
        <v>22.9825666666667</v>
      </c>
      <c r="CC41">
        <v>700.385666666667</v>
      </c>
      <c r="CD41">
        <v>101.308666666667</v>
      </c>
      <c r="CE41">
        <v>0.100502666666667</v>
      </c>
      <c r="CF41">
        <v>30.1888333333333</v>
      </c>
      <c r="CG41">
        <v>29.0262</v>
      </c>
      <c r="CH41">
        <v>999.9</v>
      </c>
      <c r="CI41">
        <v>0</v>
      </c>
      <c r="CJ41">
        <v>0</v>
      </c>
      <c r="CK41">
        <v>9981.66666666667</v>
      </c>
      <c r="CL41">
        <v>0</v>
      </c>
      <c r="CM41">
        <v>2.42621</v>
      </c>
      <c r="CN41">
        <v>599.885666666667</v>
      </c>
      <c r="CO41">
        <v>0.932998666666667</v>
      </c>
      <c r="CP41">
        <v>0.0670012</v>
      </c>
      <c r="CQ41">
        <v>0</v>
      </c>
      <c r="CR41">
        <v>1137.71333333333</v>
      </c>
      <c r="CS41">
        <v>4.99912</v>
      </c>
      <c r="CT41">
        <v>6807.03</v>
      </c>
      <c r="CU41">
        <v>3804.82666666667</v>
      </c>
      <c r="CV41">
        <v>38.8333333333333</v>
      </c>
      <c r="CW41">
        <v>41.479</v>
      </c>
      <c r="CX41">
        <v>40.5413333333333</v>
      </c>
      <c r="CY41">
        <v>41.6246666666667</v>
      </c>
      <c r="CZ41">
        <v>41.5416666666667</v>
      </c>
      <c r="DA41">
        <v>555.026666666667</v>
      </c>
      <c r="DB41">
        <v>39.86</v>
      </c>
      <c r="DC41">
        <v>0</v>
      </c>
      <c r="DD41">
        <v>1620158055.6</v>
      </c>
      <c r="DE41">
        <v>0</v>
      </c>
      <c r="DF41">
        <v>1131.12153846154</v>
      </c>
      <c r="DG41">
        <v>49.4721367263942</v>
      </c>
      <c r="DH41">
        <v>284.061196394099</v>
      </c>
      <c r="DI41">
        <v>6769.90576923077</v>
      </c>
      <c r="DJ41">
        <v>15</v>
      </c>
      <c r="DK41">
        <v>1620157099.6</v>
      </c>
      <c r="DL41" t="s">
        <v>295</v>
      </c>
      <c r="DM41">
        <v>1620157083.1</v>
      </c>
      <c r="DN41">
        <v>1620157099.6</v>
      </c>
      <c r="DO41">
        <v>2</v>
      </c>
      <c r="DP41">
        <v>0.156</v>
      </c>
      <c r="DQ41">
        <v>-0.024</v>
      </c>
      <c r="DR41">
        <v>-1.052</v>
      </c>
      <c r="DS41">
        <v>-0.159</v>
      </c>
      <c r="DT41">
        <v>420</v>
      </c>
      <c r="DU41">
        <v>23</v>
      </c>
      <c r="DV41">
        <v>0.12</v>
      </c>
      <c r="DW41">
        <v>0.02</v>
      </c>
      <c r="DX41">
        <v>-19.024956097561</v>
      </c>
      <c r="DY41">
        <v>-14.712637630662</v>
      </c>
      <c r="DZ41">
        <v>1.75037232513804</v>
      </c>
      <c r="EA41">
        <v>0</v>
      </c>
      <c r="EB41">
        <v>1129.62588235294</v>
      </c>
      <c r="EC41">
        <v>35.0190924382428</v>
      </c>
      <c r="ED41">
        <v>3.74878420891131</v>
      </c>
      <c r="EE41">
        <v>0</v>
      </c>
      <c r="EF41">
        <v>7.78521926829268</v>
      </c>
      <c r="EG41">
        <v>51.153126271777</v>
      </c>
      <c r="EH41">
        <v>5.91770414981837</v>
      </c>
      <c r="EI41">
        <v>0</v>
      </c>
      <c r="EJ41">
        <v>0</v>
      </c>
      <c r="EK41">
        <v>3</v>
      </c>
      <c r="EL41" t="s">
        <v>347</v>
      </c>
      <c r="EM41">
        <v>100</v>
      </c>
      <c r="EN41">
        <v>100</v>
      </c>
      <c r="EO41">
        <v>-1.052</v>
      </c>
      <c r="EP41">
        <v>-0.1594</v>
      </c>
      <c r="EQ41">
        <v>-1.05234999999988</v>
      </c>
      <c r="ER41">
        <v>0</v>
      </c>
      <c r="ES41">
        <v>0</v>
      </c>
      <c r="ET41">
        <v>0</v>
      </c>
      <c r="EU41">
        <v>-0.159414285714281</v>
      </c>
      <c r="EV41">
        <v>0</v>
      </c>
      <c r="EW41">
        <v>0</v>
      </c>
      <c r="EX41">
        <v>0</v>
      </c>
      <c r="EY41">
        <v>-1</v>
      </c>
      <c r="EZ41">
        <v>-1</v>
      </c>
      <c r="FA41">
        <v>-1</v>
      </c>
      <c r="FB41">
        <v>-1</v>
      </c>
      <c r="FC41">
        <v>16.2</v>
      </c>
      <c r="FD41">
        <v>15.9</v>
      </c>
      <c r="FE41">
        <v>2</v>
      </c>
      <c r="FF41">
        <v>798.446</v>
      </c>
      <c r="FG41">
        <v>719.078</v>
      </c>
      <c r="FH41">
        <v>25.0436</v>
      </c>
      <c r="FI41">
        <v>26.988</v>
      </c>
      <c r="FJ41">
        <v>29.9999</v>
      </c>
      <c r="FK41">
        <v>26.7164</v>
      </c>
      <c r="FL41">
        <v>26.6569</v>
      </c>
      <c r="FM41">
        <v>26.7084</v>
      </c>
      <c r="FN41">
        <v>41.9668</v>
      </c>
      <c r="FO41">
        <v>96.8705</v>
      </c>
      <c r="FP41">
        <v>24.94</v>
      </c>
      <c r="FQ41">
        <v>420</v>
      </c>
      <c r="FR41">
        <v>20.6077</v>
      </c>
      <c r="FS41">
        <v>101.71</v>
      </c>
      <c r="FT41">
        <v>100.204</v>
      </c>
    </row>
    <row r="42" spans="1:176">
      <c r="A42">
        <v>26</v>
      </c>
      <c r="B42">
        <v>1620158085.5</v>
      </c>
      <c r="C42">
        <v>750.400000095367</v>
      </c>
      <c r="D42" t="s">
        <v>348</v>
      </c>
      <c r="E42" t="s">
        <v>349</v>
      </c>
      <c r="F42">
        <v>1620158084.75</v>
      </c>
      <c r="G42">
        <f>CC42*AE42*(BY42-BZ42)/(100*BR42*(1000-AE42*BY42))</f>
        <v>0</v>
      </c>
      <c r="H42">
        <f>CC42*AE42*(BX42-BW42*(1000-AE42*BZ42)/(1000-AE42*BY42))/(100*BR42)</f>
        <v>0</v>
      </c>
      <c r="I42">
        <f>BW42 - IF(AE42&gt;1, H42*BR42*100.0/(AG42*CK42), 0)</f>
        <v>0</v>
      </c>
      <c r="J42">
        <f>((P42-G42/2)*I42-H42)/(P42+G42/2)</f>
        <v>0</v>
      </c>
      <c r="K42">
        <f>J42*(CD42+CE42)/1000.0</f>
        <v>0</v>
      </c>
      <c r="L42">
        <f>(BW42 - IF(AE42&gt;1, H42*BR42*100.0/(AG42*CK42), 0))*(CD42+CE42)/1000.0</f>
        <v>0</v>
      </c>
      <c r="M42">
        <f>2.0/((1/O42-1/N42)+SIGN(O42)*SQRT((1/O42-1/N42)*(1/O42-1/N42) + 4*BS42/((BS42+1)*(BS42+1))*(2*1/O42*1/N42-1/N42*1/N42)))</f>
        <v>0</v>
      </c>
      <c r="N42">
        <f>IF(LEFT(BT42,1)&lt;&gt;"0",IF(LEFT(BT42,1)="1",3.0,BU42),$D$5+$E$5*(CK42*CD42/($K$5*1000))+$F$5*(CK42*CD42/($K$5*1000))*MAX(MIN(BR42,$J$5),$I$5)*MAX(MIN(BR42,$J$5),$I$5)+$G$5*MAX(MIN(BR42,$J$5),$I$5)*(CK42*CD42/($K$5*1000))+$H$5*(CK42*CD42/($K$5*1000))*(CK42*CD42/($K$5*1000)))</f>
        <v>0</v>
      </c>
      <c r="O42">
        <f>G42*(1000-(1000*0.61365*exp(17.502*S42/(240.97+S42))/(CD42+CE42)+BY42)/2)/(1000*0.61365*exp(17.502*S42/(240.97+S42))/(CD42+CE42)-BY42)</f>
        <v>0</v>
      </c>
      <c r="P42">
        <f>1/((BS42+1)/(M42/1.6)+1/(N42/1.37)) + BS42/((BS42+1)/(M42/1.6) + BS42/(N42/1.37))</f>
        <v>0</v>
      </c>
      <c r="Q42">
        <f>(BO42*BQ42)</f>
        <v>0</v>
      </c>
      <c r="R42">
        <f>(CF42+(Q42+2*0.95*5.67E-8*(((CF42+$B$7)+273)^4-(CF42+273)^4)-44100*G42)/(1.84*29.3*N42+8*0.95*5.67E-8*(CF42+273)^3))</f>
        <v>0</v>
      </c>
      <c r="S42">
        <f>($C$7*CG42+$D$7*CH42+$E$7*R42)</f>
        <v>0</v>
      </c>
      <c r="T42">
        <f>0.61365*exp(17.502*S42/(240.97+S42))</f>
        <v>0</v>
      </c>
      <c r="U42">
        <f>(V42/W42*100)</f>
        <v>0</v>
      </c>
      <c r="V42">
        <f>BY42*(CD42+CE42)/1000</f>
        <v>0</v>
      </c>
      <c r="W42">
        <f>0.61365*exp(17.502*CF42/(240.97+CF42))</f>
        <v>0</v>
      </c>
      <c r="X42">
        <f>(T42-BY42*(CD42+CE42)/1000)</f>
        <v>0</v>
      </c>
      <c r="Y42">
        <f>(-G42*44100)</f>
        <v>0</v>
      </c>
      <c r="Z42">
        <f>2*29.3*N42*0.92*(CF42-S42)</f>
        <v>0</v>
      </c>
      <c r="AA42">
        <f>2*0.95*5.67E-8*(((CF42+$B$7)+273)^4-(S42+273)^4)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MAX(0,($B$13+$C$13*CK42)/(1+$D$13*CK42)*CD42/(CF42+273)*$E$13)</f>
        <v>0</v>
      </c>
      <c r="AH42" t="s">
        <v>293</v>
      </c>
      <c r="AI42">
        <v>0</v>
      </c>
      <c r="AJ42">
        <v>0</v>
      </c>
      <c r="AK42">
        <f>AJ42-AI42</f>
        <v>0</v>
      </c>
      <c r="AL42">
        <f>AK42/AJ42</f>
        <v>0</v>
      </c>
      <c r="AM42">
        <v>0</v>
      </c>
      <c r="AN42" t="s">
        <v>293</v>
      </c>
      <c r="AO42">
        <v>0</v>
      </c>
      <c r="AP42">
        <v>0</v>
      </c>
      <c r="AQ42">
        <f>1-AO42/AP42</f>
        <v>0</v>
      </c>
      <c r="AR42">
        <v>0.5</v>
      </c>
      <c r="AS42">
        <f>BO42</f>
        <v>0</v>
      </c>
      <c r="AT42">
        <f>H42</f>
        <v>0</v>
      </c>
      <c r="AU42">
        <f>AQ42*AR42*AS42</f>
        <v>0</v>
      </c>
      <c r="AV42">
        <f>BA42/AP42</f>
        <v>0</v>
      </c>
      <c r="AW42">
        <f>(AT42-AM42)/AS42</f>
        <v>0</v>
      </c>
      <c r="AX42">
        <f>(AJ42-AP42)/AP42</f>
        <v>0</v>
      </c>
      <c r="AY42" t="s">
        <v>293</v>
      </c>
      <c r="AZ42">
        <v>0</v>
      </c>
      <c r="BA42">
        <f>AP42-AZ42</f>
        <v>0</v>
      </c>
      <c r="BB42">
        <f>(AP42-AO42)/(AP42-AZ42)</f>
        <v>0</v>
      </c>
      <c r="BC42">
        <f>(AJ42-AP42)/(AJ42-AZ42)</f>
        <v>0</v>
      </c>
      <c r="BD42">
        <f>(AP42-AO42)/(AP42-AI42)</f>
        <v>0</v>
      </c>
      <c r="BE42">
        <f>(AJ42-AP42)/(AJ42-AI42)</f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f>$B$11*CL42+$C$11*CM42+$F$11*CN42*(1-CQ42)</f>
        <v>0</v>
      </c>
      <c r="BO42">
        <f>BN42*BP42</f>
        <v>0</v>
      </c>
      <c r="BP42">
        <f>($B$11*$D$9+$C$11*$D$9+$F$11*((DA42+CS42)/MAX(DA42+CS42+DB42, 0.1)*$I$9+DB42/MAX(DA42+CS42+DB42, 0.1)*$J$9))/($B$11+$C$11+$F$11)</f>
        <v>0</v>
      </c>
      <c r="BQ42">
        <f>($B$11*$K$9+$C$11*$K$9+$F$11*((DA42+CS42)/MAX(DA42+CS42+DB42, 0.1)*$P$9+DB42/MAX(DA42+CS42+DB42, 0.1)*$Q$9))/($B$11+$C$11+$F$11)</f>
        <v>0</v>
      </c>
      <c r="BR42">
        <v>6</v>
      </c>
      <c r="BS42">
        <v>0.5</v>
      </c>
      <c r="BT42" t="s">
        <v>294</v>
      </c>
      <c r="BU42">
        <v>2</v>
      </c>
      <c r="BV42">
        <v>1620158084.75</v>
      </c>
      <c r="BW42">
        <v>401.3355</v>
      </c>
      <c r="BX42">
        <v>420.094</v>
      </c>
      <c r="BY42">
        <v>24.2966</v>
      </c>
      <c r="BZ42">
        <v>19.3345</v>
      </c>
      <c r="CA42">
        <v>402.3875</v>
      </c>
      <c r="CB42">
        <v>24.456</v>
      </c>
      <c r="CC42">
        <v>699.985</v>
      </c>
      <c r="CD42">
        <v>101.31</v>
      </c>
      <c r="CE42">
        <v>0.0994512</v>
      </c>
      <c r="CF42">
        <v>29.5322</v>
      </c>
      <c r="CG42">
        <v>28.41005</v>
      </c>
      <c r="CH42">
        <v>999.9</v>
      </c>
      <c r="CI42">
        <v>0</v>
      </c>
      <c r="CJ42">
        <v>0</v>
      </c>
      <c r="CK42">
        <v>9994.375</v>
      </c>
      <c r="CL42">
        <v>0</v>
      </c>
      <c r="CM42">
        <v>2.42621</v>
      </c>
      <c r="CN42">
        <v>600.0435</v>
      </c>
      <c r="CO42">
        <v>0.933008</v>
      </c>
      <c r="CP42">
        <v>0.06699215</v>
      </c>
      <c r="CQ42">
        <v>0</v>
      </c>
      <c r="CR42">
        <v>1143.265</v>
      </c>
      <c r="CS42">
        <v>4.99912</v>
      </c>
      <c r="CT42">
        <v>6838.985</v>
      </c>
      <c r="CU42">
        <v>3805.845</v>
      </c>
      <c r="CV42">
        <v>38.75</v>
      </c>
      <c r="CW42">
        <v>41.437</v>
      </c>
      <c r="CX42">
        <v>40.437</v>
      </c>
      <c r="CY42">
        <v>41.562</v>
      </c>
      <c r="CZ42">
        <v>41.437</v>
      </c>
      <c r="DA42">
        <v>555.185</v>
      </c>
      <c r="DB42">
        <v>39.865</v>
      </c>
      <c r="DC42">
        <v>0</v>
      </c>
      <c r="DD42">
        <v>1620158085.6</v>
      </c>
      <c r="DE42">
        <v>0</v>
      </c>
      <c r="DF42">
        <v>1140.76769230769</v>
      </c>
      <c r="DG42">
        <v>20.112136758307</v>
      </c>
      <c r="DH42">
        <v>116.221196637835</v>
      </c>
      <c r="DI42">
        <v>6824.61807692308</v>
      </c>
      <c r="DJ42">
        <v>15</v>
      </c>
      <c r="DK42">
        <v>1620157099.6</v>
      </c>
      <c r="DL42" t="s">
        <v>295</v>
      </c>
      <c r="DM42">
        <v>1620157083.1</v>
      </c>
      <c r="DN42">
        <v>1620157099.6</v>
      </c>
      <c r="DO42">
        <v>2</v>
      </c>
      <c r="DP42">
        <v>0.156</v>
      </c>
      <c r="DQ42">
        <v>-0.024</v>
      </c>
      <c r="DR42">
        <v>-1.052</v>
      </c>
      <c r="DS42">
        <v>-0.159</v>
      </c>
      <c r="DT42">
        <v>420</v>
      </c>
      <c r="DU42">
        <v>23</v>
      </c>
      <c r="DV42">
        <v>0.12</v>
      </c>
      <c r="DW42">
        <v>0.02</v>
      </c>
      <c r="DX42">
        <v>-18.7750219512195</v>
      </c>
      <c r="DY42">
        <v>-0.0415693337112297</v>
      </c>
      <c r="DZ42">
        <v>0.0688164703491446</v>
      </c>
      <c r="EA42">
        <v>1</v>
      </c>
      <c r="EB42">
        <v>1139.96882352941</v>
      </c>
      <c r="EC42">
        <v>17.071808363794</v>
      </c>
      <c r="ED42">
        <v>1.70729708070955</v>
      </c>
      <c r="EE42">
        <v>0</v>
      </c>
      <c r="EF42">
        <v>4.25358195121951</v>
      </c>
      <c r="EG42">
        <v>5.76723581619357</v>
      </c>
      <c r="EH42">
        <v>0.580552554505218</v>
      </c>
      <c r="EI42">
        <v>0</v>
      </c>
      <c r="EJ42">
        <v>1</v>
      </c>
      <c r="EK42">
        <v>3</v>
      </c>
      <c r="EL42" t="s">
        <v>314</v>
      </c>
      <c r="EM42">
        <v>100</v>
      </c>
      <c r="EN42">
        <v>100</v>
      </c>
      <c r="EO42">
        <v>-1.052</v>
      </c>
      <c r="EP42">
        <v>-0.1594</v>
      </c>
      <c r="EQ42">
        <v>-1.05234999999988</v>
      </c>
      <c r="ER42">
        <v>0</v>
      </c>
      <c r="ES42">
        <v>0</v>
      </c>
      <c r="ET42">
        <v>0</v>
      </c>
      <c r="EU42">
        <v>-0.159414285714281</v>
      </c>
      <c r="EV42">
        <v>0</v>
      </c>
      <c r="EW42">
        <v>0</v>
      </c>
      <c r="EX42">
        <v>0</v>
      </c>
      <c r="EY42">
        <v>-1</v>
      </c>
      <c r="EZ42">
        <v>-1</v>
      </c>
      <c r="FA42">
        <v>-1</v>
      </c>
      <c r="FB42">
        <v>-1</v>
      </c>
      <c r="FC42">
        <v>16.7</v>
      </c>
      <c r="FD42">
        <v>16.4</v>
      </c>
      <c r="FE42">
        <v>2</v>
      </c>
      <c r="FF42">
        <v>792.514</v>
      </c>
      <c r="FG42">
        <v>716.73</v>
      </c>
      <c r="FH42">
        <v>24.0299</v>
      </c>
      <c r="FI42">
        <v>26.9436</v>
      </c>
      <c r="FJ42">
        <v>29.9999</v>
      </c>
      <c r="FK42">
        <v>26.7435</v>
      </c>
      <c r="FL42">
        <v>26.6976</v>
      </c>
      <c r="FM42">
        <v>26.776</v>
      </c>
      <c r="FN42">
        <v>35.2796</v>
      </c>
      <c r="FO42">
        <v>95.7126</v>
      </c>
      <c r="FP42">
        <v>23.93</v>
      </c>
      <c r="FQ42">
        <v>420</v>
      </c>
      <c r="FR42">
        <v>18.92</v>
      </c>
      <c r="FS42">
        <v>101.712</v>
      </c>
      <c r="FT42">
        <v>100.191</v>
      </c>
    </row>
    <row r="43" spans="1:176">
      <c r="A43">
        <v>27</v>
      </c>
      <c r="B43">
        <v>1620158115.5</v>
      </c>
      <c r="C43">
        <v>780.400000095367</v>
      </c>
      <c r="D43" t="s">
        <v>350</v>
      </c>
      <c r="E43" t="s">
        <v>351</v>
      </c>
      <c r="F43">
        <v>1620158114.5</v>
      </c>
      <c r="G43">
        <f>CC43*AE43*(BY43-BZ43)/(100*BR43*(1000-AE43*BY43))</f>
        <v>0</v>
      </c>
      <c r="H43">
        <f>CC43*AE43*(BX43-BW43*(1000-AE43*BZ43)/(1000-AE43*BY43))/(100*BR43)</f>
        <v>0</v>
      </c>
      <c r="I43">
        <f>BW43 - IF(AE43&gt;1, H43*BR43*100.0/(AG43*CK43), 0)</f>
        <v>0</v>
      </c>
      <c r="J43">
        <f>((P43-G43/2)*I43-H43)/(P43+G43/2)</f>
        <v>0</v>
      </c>
      <c r="K43">
        <f>J43*(CD43+CE43)/1000.0</f>
        <v>0</v>
      </c>
      <c r="L43">
        <f>(BW43 - IF(AE43&gt;1, H43*BR43*100.0/(AG43*CK43), 0))*(CD43+CE43)/1000.0</f>
        <v>0</v>
      </c>
      <c r="M43">
        <f>2.0/((1/O43-1/N43)+SIGN(O43)*SQRT((1/O43-1/N43)*(1/O43-1/N43) + 4*BS43/((BS43+1)*(BS43+1))*(2*1/O43*1/N43-1/N43*1/N43)))</f>
        <v>0</v>
      </c>
      <c r="N43">
        <f>IF(LEFT(BT43,1)&lt;&gt;"0",IF(LEFT(BT43,1)="1",3.0,BU43),$D$5+$E$5*(CK43*CD43/($K$5*1000))+$F$5*(CK43*CD43/($K$5*1000))*MAX(MIN(BR43,$J$5),$I$5)*MAX(MIN(BR43,$J$5),$I$5)+$G$5*MAX(MIN(BR43,$J$5),$I$5)*(CK43*CD43/($K$5*1000))+$H$5*(CK43*CD43/($K$5*1000))*(CK43*CD43/($K$5*1000)))</f>
        <v>0</v>
      </c>
      <c r="O43">
        <f>G43*(1000-(1000*0.61365*exp(17.502*S43/(240.97+S43))/(CD43+CE43)+BY43)/2)/(1000*0.61365*exp(17.502*S43/(240.97+S43))/(CD43+CE43)-BY43)</f>
        <v>0</v>
      </c>
      <c r="P43">
        <f>1/((BS43+1)/(M43/1.6)+1/(N43/1.37)) + BS43/((BS43+1)/(M43/1.6) + BS43/(N43/1.37))</f>
        <v>0</v>
      </c>
      <c r="Q43">
        <f>(BO43*BQ43)</f>
        <v>0</v>
      </c>
      <c r="R43">
        <f>(CF43+(Q43+2*0.95*5.67E-8*(((CF43+$B$7)+273)^4-(CF43+273)^4)-44100*G43)/(1.84*29.3*N43+8*0.95*5.67E-8*(CF43+273)^3))</f>
        <v>0</v>
      </c>
      <c r="S43">
        <f>($C$7*CG43+$D$7*CH43+$E$7*R43)</f>
        <v>0</v>
      </c>
      <c r="T43">
        <f>0.61365*exp(17.502*S43/(240.97+S43))</f>
        <v>0</v>
      </c>
      <c r="U43">
        <f>(V43/W43*100)</f>
        <v>0</v>
      </c>
      <c r="V43">
        <f>BY43*(CD43+CE43)/1000</f>
        <v>0</v>
      </c>
      <c r="W43">
        <f>0.61365*exp(17.502*CF43/(240.97+CF43))</f>
        <v>0</v>
      </c>
      <c r="X43">
        <f>(T43-BY43*(CD43+CE43)/1000)</f>
        <v>0</v>
      </c>
      <c r="Y43">
        <f>(-G43*44100)</f>
        <v>0</v>
      </c>
      <c r="Z43">
        <f>2*29.3*N43*0.92*(CF43-S43)</f>
        <v>0</v>
      </c>
      <c r="AA43">
        <f>2*0.95*5.67E-8*(((CF43+$B$7)+273)^4-(S43+273)^4)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MAX(0,($B$13+$C$13*CK43)/(1+$D$13*CK43)*CD43/(CF43+273)*$E$13)</f>
        <v>0</v>
      </c>
      <c r="AH43" t="s">
        <v>293</v>
      </c>
      <c r="AI43">
        <v>0</v>
      </c>
      <c r="AJ43">
        <v>0</v>
      </c>
      <c r="AK43">
        <f>AJ43-AI43</f>
        <v>0</v>
      </c>
      <c r="AL43">
        <f>AK43/AJ43</f>
        <v>0</v>
      </c>
      <c r="AM43">
        <v>0</v>
      </c>
      <c r="AN43" t="s">
        <v>293</v>
      </c>
      <c r="AO43">
        <v>0</v>
      </c>
      <c r="AP43">
        <v>0</v>
      </c>
      <c r="AQ43">
        <f>1-AO43/AP43</f>
        <v>0</v>
      </c>
      <c r="AR43">
        <v>0.5</v>
      </c>
      <c r="AS43">
        <f>BO43</f>
        <v>0</v>
      </c>
      <c r="AT43">
        <f>H43</f>
        <v>0</v>
      </c>
      <c r="AU43">
        <f>AQ43*AR43*AS43</f>
        <v>0</v>
      </c>
      <c r="AV43">
        <f>BA43/AP43</f>
        <v>0</v>
      </c>
      <c r="AW43">
        <f>(AT43-AM43)/AS43</f>
        <v>0</v>
      </c>
      <c r="AX43">
        <f>(AJ43-AP43)/AP43</f>
        <v>0</v>
      </c>
      <c r="AY43" t="s">
        <v>293</v>
      </c>
      <c r="AZ43">
        <v>0</v>
      </c>
      <c r="BA43">
        <f>AP43-AZ43</f>
        <v>0</v>
      </c>
      <c r="BB43">
        <f>(AP43-AO43)/(AP43-AZ43)</f>
        <v>0</v>
      </c>
      <c r="BC43">
        <f>(AJ43-AP43)/(AJ43-AZ43)</f>
        <v>0</v>
      </c>
      <c r="BD43">
        <f>(AP43-AO43)/(AP43-AI43)</f>
        <v>0</v>
      </c>
      <c r="BE43">
        <f>(AJ43-AP43)/(AJ43-AI43)</f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f>$B$11*CL43+$C$11*CM43+$F$11*CN43*(1-CQ43)</f>
        <v>0</v>
      </c>
      <c r="BO43">
        <f>BN43*BP43</f>
        <v>0</v>
      </c>
      <c r="BP43">
        <f>($B$11*$D$9+$C$11*$D$9+$F$11*((DA43+CS43)/MAX(DA43+CS43+DB43, 0.1)*$I$9+DB43/MAX(DA43+CS43+DB43, 0.1)*$J$9))/($B$11+$C$11+$F$11)</f>
        <v>0</v>
      </c>
      <c r="BQ43">
        <f>($B$11*$K$9+$C$11*$K$9+$F$11*((DA43+CS43)/MAX(DA43+CS43+DB43, 0.1)*$P$9+DB43/MAX(DA43+CS43+DB43, 0.1)*$Q$9))/($B$11+$C$11+$F$11)</f>
        <v>0</v>
      </c>
      <c r="BR43">
        <v>6</v>
      </c>
      <c r="BS43">
        <v>0.5</v>
      </c>
      <c r="BT43" t="s">
        <v>294</v>
      </c>
      <c r="BU43">
        <v>2</v>
      </c>
      <c r="BV43">
        <v>1620158114.5</v>
      </c>
      <c r="BW43">
        <v>401.547</v>
      </c>
      <c r="BX43">
        <v>420.131666666667</v>
      </c>
      <c r="BY43">
        <v>22.9389333333333</v>
      </c>
      <c r="BZ43">
        <v>17.8682666666667</v>
      </c>
      <c r="CA43">
        <v>402.599</v>
      </c>
      <c r="CB43">
        <v>23.0983333333333</v>
      </c>
      <c r="CC43">
        <v>699.986666666667</v>
      </c>
      <c r="CD43">
        <v>101.31</v>
      </c>
      <c r="CE43">
        <v>0.100129333333333</v>
      </c>
      <c r="CF43">
        <v>28.8864666666667</v>
      </c>
      <c r="CG43">
        <v>27.8021333333333</v>
      </c>
      <c r="CH43">
        <v>999.9</v>
      </c>
      <c r="CI43">
        <v>0</v>
      </c>
      <c r="CJ43">
        <v>0</v>
      </c>
      <c r="CK43">
        <v>9998.31666666667</v>
      </c>
      <c r="CL43">
        <v>0</v>
      </c>
      <c r="CM43">
        <v>2.42621</v>
      </c>
      <c r="CN43">
        <v>600.123666666667</v>
      </c>
      <c r="CO43">
        <v>0.932989666666667</v>
      </c>
      <c r="CP43">
        <v>0.0670106666666667</v>
      </c>
      <c r="CQ43">
        <v>0</v>
      </c>
      <c r="CR43">
        <v>1153.73666666667</v>
      </c>
      <c r="CS43">
        <v>4.99912</v>
      </c>
      <c r="CT43">
        <v>6897.96</v>
      </c>
      <c r="CU43">
        <v>3806.34</v>
      </c>
      <c r="CV43">
        <v>38.708</v>
      </c>
      <c r="CW43">
        <v>41.4163333333333</v>
      </c>
      <c r="CX43">
        <v>40.4373333333333</v>
      </c>
      <c r="CY43">
        <v>41.5833333333333</v>
      </c>
      <c r="CZ43">
        <v>41.312</v>
      </c>
      <c r="DA43">
        <v>555.246666666667</v>
      </c>
      <c r="DB43">
        <v>39.88</v>
      </c>
      <c r="DC43">
        <v>0</v>
      </c>
      <c r="DD43">
        <v>1620158115.6</v>
      </c>
      <c r="DE43">
        <v>0</v>
      </c>
      <c r="DF43">
        <v>1150.99115384615</v>
      </c>
      <c r="DG43">
        <v>20.5788034270204</v>
      </c>
      <c r="DH43">
        <v>115.100512969004</v>
      </c>
      <c r="DI43">
        <v>6883.88961538462</v>
      </c>
      <c r="DJ43">
        <v>15</v>
      </c>
      <c r="DK43">
        <v>1620157099.6</v>
      </c>
      <c r="DL43" t="s">
        <v>295</v>
      </c>
      <c r="DM43">
        <v>1620157083.1</v>
      </c>
      <c r="DN43">
        <v>1620157099.6</v>
      </c>
      <c r="DO43">
        <v>2</v>
      </c>
      <c r="DP43">
        <v>0.156</v>
      </c>
      <c r="DQ43">
        <v>-0.024</v>
      </c>
      <c r="DR43">
        <v>-1.052</v>
      </c>
      <c r="DS43">
        <v>-0.159</v>
      </c>
      <c r="DT43">
        <v>420</v>
      </c>
      <c r="DU43">
        <v>23</v>
      </c>
      <c r="DV43">
        <v>0.12</v>
      </c>
      <c r="DW43">
        <v>0.02</v>
      </c>
      <c r="DX43">
        <v>-18.6170125</v>
      </c>
      <c r="DY43">
        <v>0.279517823639799</v>
      </c>
      <c r="DZ43">
        <v>0.0422331515962281</v>
      </c>
      <c r="EA43">
        <v>1</v>
      </c>
      <c r="EB43">
        <v>1150.17676470588</v>
      </c>
      <c r="EC43">
        <v>20.5142447563026</v>
      </c>
      <c r="ED43">
        <v>2.01797469900223</v>
      </c>
      <c r="EE43">
        <v>0</v>
      </c>
      <c r="EF43">
        <v>5.09394125</v>
      </c>
      <c r="EG43">
        <v>0.0131760225140578</v>
      </c>
      <c r="EH43">
        <v>0.0153756366026744</v>
      </c>
      <c r="EI43">
        <v>1</v>
      </c>
      <c r="EJ43">
        <v>2</v>
      </c>
      <c r="EK43">
        <v>3</v>
      </c>
      <c r="EL43" t="s">
        <v>296</v>
      </c>
      <c r="EM43">
        <v>100</v>
      </c>
      <c r="EN43">
        <v>100</v>
      </c>
      <c r="EO43">
        <v>-1.052</v>
      </c>
      <c r="EP43">
        <v>-0.1594</v>
      </c>
      <c r="EQ43">
        <v>-1.05234999999988</v>
      </c>
      <c r="ER43">
        <v>0</v>
      </c>
      <c r="ES43">
        <v>0</v>
      </c>
      <c r="ET43">
        <v>0</v>
      </c>
      <c r="EU43">
        <v>-0.159414285714281</v>
      </c>
      <c r="EV43">
        <v>0</v>
      </c>
      <c r="EW43">
        <v>0</v>
      </c>
      <c r="EX43">
        <v>0</v>
      </c>
      <c r="EY43">
        <v>-1</v>
      </c>
      <c r="EZ43">
        <v>-1</v>
      </c>
      <c r="FA43">
        <v>-1</v>
      </c>
      <c r="FB43">
        <v>-1</v>
      </c>
      <c r="FC43">
        <v>17.2</v>
      </c>
      <c r="FD43">
        <v>16.9</v>
      </c>
      <c r="FE43">
        <v>2</v>
      </c>
      <c r="FF43">
        <v>792.801</v>
      </c>
      <c r="FG43">
        <v>714.57</v>
      </c>
      <c r="FH43">
        <v>23.0235</v>
      </c>
      <c r="FI43">
        <v>26.8997</v>
      </c>
      <c r="FJ43">
        <v>30</v>
      </c>
      <c r="FK43">
        <v>26.7108</v>
      </c>
      <c r="FL43">
        <v>26.6674</v>
      </c>
      <c r="FM43">
        <v>26.743</v>
      </c>
      <c r="FN43">
        <v>40.0618</v>
      </c>
      <c r="FO43">
        <v>93.7958</v>
      </c>
      <c r="FP43">
        <v>22.92</v>
      </c>
      <c r="FQ43">
        <v>420</v>
      </c>
      <c r="FR43">
        <v>17.4737</v>
      </c>
      <c r="FS43">
        <v>101.723</v>
      </c>
      <c r="FT43">
        <v>100.198</v>
      </c>
    </row>
    <row r="44" spans="1:176">
      <c r="A44">
        <v>28</v>
      </c>
      <c r="B44">
        <v>1620158145.5</v>
      </c>
      <c r="C44">
        <v>810.400000095367</v>
      </c>
      <c r="D44" t="s">
        <v>352</v>
      </c>
      <c r="E44" t="s">
        <v>353</v>
      </c>
      <c r="F44">
        <v>1620158144.5</v>
      </c>
      <c r="G44">
        <f>CC44*AE44*(BY44-BZ44)/(100*BR44*(1000-AE44*BY44))</f>
        <v>0</v>
      </c>
      <c r="H44">
        <f>CC44*AE44*(BX44-BW44*(1000-AE44*BZ44)/(1000-AE44*BY44))/(100*BR44)</f>
        <v>0</v>
      </c>
      <c r="I44">
        <f>BW44 - IF(AE44&gt;1, H44*BR44*100.0/(AG44*CK44), 0)</f>
        <v>0</v>
      </c>
      <c r="J44">
        <f>((P44-G44/2)*I44-H44)/(P44+G44/2)</f>
        <v>0</v>
      </c>
      <c r="K44">
        <f>J44*(CD44+CE44)/1000.0</f>
        <v>0</v>
      </c>
      <c r="L44">
        <f>(BW44 - IF(AE44&gt;1, H44*BR44*100.0/(AG44*CK44), 0))*(CD44+CE44)/1000.0</f>
        <v>0</v>
      </c>
      <c r="M44">
        <f>2.0/((1/O44-1/N44)+SIGN(O44)*SQRT((1/O44-1/N44)*(1/O44-1/N44) + 4*BS44/((BS44+1)*(BS44+1))*(2*1/O44*1/N44-1/N44*1/N44)))</f>
        <v>0</v>
      </c>
      <c r="N44">
        <f>IF(LEFT(BT44,1)&lt;&gt;"0",IF(LEFT(BT44,1)="1",3.0,BU44),$D$5+$E$5*(CK44*CD44/($K$5*1000))+$F$5*(CK44*CD44/($K$5*1000))*MAX(MIN(BR44,$J$5),$I$5)*MAX(MIN(BR44,$J$5),$I$5)+$G$5*MAX(MIN(BR44,$J$5),$I$5)*(CK44*CD44/($K$5*1000))+$H$5*(CK44*CD44/($K$5*1000))*(CK44*CD44/($K$5*1000)))</f>
        <v>0</v>
      </c>
      <c r="O44">
        <f>G44*(1000-(1000*0.61365*exp(17.502*S44/(240.97+S44))/(CD44+CE44)+BY44)/2)/(1000*0.61365*exp(17.502*S44/(240.97+S44))/(CD44+CE44)-BY44)</f>
        <v>0</v>
      </c>
      <c r="P44">
        <f>1/((BS44+1)/(M44/1.6)+1/(N44/1.37)) + BS44/((BS44+1)/(M44/1.6) + BS44/(N44/1.37))</f>
        <v>0</v>
      </c>
      <c r="Q44">
        <f>(BO44*BQ44)</f>
        <v>0</v>
      </c>
      <c r="R44">
        <f>(CF44+(Q44+2*0.95*5.67E-8*(((CF44+$B$7)+273)^4-(CF44+273)^4)-44100*G44)/(1.84*29.3*N44+8*0.95*5.67E-8*(CF44+273)^3))</f>
        <v>0</v>
      </c>
      <c r="S44">
        <f>($C$7*CG44+$D$7*CH44+$E$7*R44)</f>
        <v>0</v>
      </c>
      <c r="T44">
        <f>0.61365*exp(17.502*S44/(240.97+S44))</f>
        <v>0</v>
      </c>
      <c r="U44">
        <f>(V44/W44*100)</f>
        <v>0</v>
      </c>
      <c r="V44">
        <f>BY44*(CD44+CE44)/1000</f>
        <v>0</v>
      </c>
      <c r="W44">
        <f>0.61365*exp(17.502*CF44/(240.97+CF44))</f>
        <v>0</v>
      </c>
      <c r="X44">
        <f>(T44-BY44*(CD44+CE44)/1000)</f>
        <v>0</v>
      </c>
      <c r="Y44">
        <f>(-G44*44100)</f>
        <v>0</v>
      </c>
      <c r="Z44">
        <f>2*29.3*N44*0.92*(CF44-S44)</f>
        <v>0</v>
      </c>
      <c r="AA44">
        <f>2*0.95*5.67E-8*(((CF44+$B$7)+273)^4-(S44+273)^4)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MAX(0,($B$13+$C$13*CK44)/(1+$D$13*CK44)*CD44/(CF44+273)*$E$13)</f>
        <v>0</v>
      </c>
      <c r="AH44" t="s">
        <v>293</v>
      </c>
      <c r="AI44">
        <v>0</v>
      </c>
      <c r="AJ44">
        <v>0</v>
      </c>
      <c r="AK44">
        <f>AJ44-AI44</f>
        <v>0</v>
      </c>
      <c r="AL44">
        <f>AK44/AJ44</f>
        <v>0</v>
      </c>
      <c r="AM44">
        <v>0</v>
      </c>
      <c r="AN44" t="s">
        <v>293</v>
      </c>
      <c r="AO44">
        <v>0</v>
      </c>
      <c r="AP44">
        <v>0</v>
      </c>
      <c r="AQ44">
        <f>1-AO44/AP44</f>
        <v>0</v>
      </c>
      <c r="AR44">
        <v>0.5</v>
      </c>
      <c r="AS44">
        <f>BO44</f>
        <v>0</v>
      </c>
      <c r="AT44">
        <f>H44</f>
        <v>0</v>
      </c>
      <c r="AU44">
        <f>AQ44*AR44*AS44</f>
        <v>0</v>
      </c>
      <c r="AV44">
        <f>BA44/AP44</f>
        <v>0</v>
      </c>
      <c r="AW44">
        <f>(AT44-AM44)/AS44</f>
        <v>0</v>
      </c>
      <c r="AX44">
        <f>(AJ44-AP44)/AP44</f>
        <v>0</v>
      </c>
      <c r="AY44" t="s">
        <v>293</v>
      </c>
      <c r="AZ44">
        <v>0</v>
      </c>
      <c r="BA44">
        <f>AP44-AZ44</f>
        <v>0</v>
      </c>
      <c r="BB44">
        <f>(AP44-AO44)/(AP44-AZ44)</f>
        <v>0</v>
      </c>
      <c r="BC44">
        <f>(AJ44-AP44)/(AJ44-AZ44)</f>
        <v>0</v>
      </c>
      <c r="BD44">
        <f>(AP44-AO44)/(AP44-AI44)</f>
        <v>0</v>
      </c>
      <c r="BE44">
        <f>(AJ44-AP44)/(AJ44-AI44)</f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f>$B$11*CL44+$C$11*CM44+$F$11*CN44*(1-CQ44)</f>
        <v>0</v>
      </c>
      <c r="BO44">
        <f>BN44*BP44</f>
        <v>0</v>
      </c>
      <c r="BP44">
        <f>($B$11*$D$9+$C$11*$D$9+$F$11*((DA44+CS44)/MAX(DA44+CS44+DB44, 0.1)*$I$9+DB44/MAX(DA44+CS44+DB44, 0.1)*$J$9))/($B$11+$C$11+$F$11)</f>
        <v>0</v>
      </c>
      <c r="BQ44">
        <f>($B$11*$K$9+$C$11*$K$9+$F$11*((DA44+CS44)/MAX(DA44+CS44+DB44, 0.1)*$P$9+DB44/MAX(DA44+CS44+DB44, 0.1)*$Q$9))/($B$11+$C$11+$F$11)</f>
        <v>0</v>
      </c>
      <c r="BR44">
        <v>6</v>
      </c>
      <c r="BS44">
        <v>0.5</v>
      </c>
      <c r="BT44" t="s">
        <v>294</v>
      </c>
      <c r="BU44">
        <v>2</v>
      </c>
      <c r="BV44">
        <v>1620158144.5</v>
      </c>
      <c r="BW44">
        <v>401.598666666667</v>
      </c>
      <c r="BX44">
        <v>420.17</v>
      </c>
      <c r="BY44">
        <v>21.5882333333333</v>
      </c>
      <c r="BZ44">
        <v>16.4817666666667</v>
      </c>
      <c r="CA44">
        <v>402.651</v>
      </c>
      <c r="CB44">
        <v>21.7476666666667</v>
      </c>
      <c r="CC44">
        <v>699.938</v>
      </c>
      <c r="CD44">
        <v>101.312</v>
      </c>
      <c r="CE44">
        <v>0.100152333333333</v>
      </c>
      <c r="CF44">
        <v>28.2325333333333</v>
      </c>
      <c r="CG44">
        <v>27.1719</v>
      </c>
      <c r="CH44">
        <v>999.9</v>
      </c>
      <c r="CI44">
        <v>0</v>
      </c>
      <c r="CJ44">
        <v>0</v>
      </c>
      <c r="CK44">
        <v>9999.58333333333</v>
      </c>
      <c r="CL44">
        <v>0</v>
      </c>
      <c r="CM44">
        <v>2.42621</v>
      </c>
      <c r="CN44">
        <v>599.944666666667</v>
      </c>
      <c r="CO44">
        <v>0.932967</v>
      </c>
      <c r="CP44">
        <v>0.0670334</v>
      </c>
      <c r="CQ44">
        <v>0</v>
      </c>
      <c r="CR44">
        <v>1162.99333333333</v>
      </c>
      <c r="CS44">
        <v>4.99912</v>
      </c>
      <c r="CT44">
        <v>6953.91</v>
      </c>
      <c r="CU44">
        <v>3805.17333333333</v>
      </c>
      <c r="CV44">
        <v>38.625</v>
      </c>
      <c r="CW44">
        <v>41.375</v>
      </c>
      <c r="CX44">
        <v>40.708</v>
      </c>
      <c r="CY44">
        <v>41.4996666666667</v>
      </c>
      <c r="CZ44">
        <v>41.1663333333333</v>
      </c>
      <c r="DA44">
        <v>555.063333333333</v>
      </c>
      <c r="DB44">
        <v>39.88</v>
      </c>
      <c r="DC44">
        <v>0</v>
      </c>
      <c r="DD44">
        <v>1620158145.6</v>
      </c>
      <c r="DE44">
        <v>0</v>
      </c>
      <c r="DF44">
        <v>1161.12115384615</v>
      </c>
      <c r="DG44">
        <v>19.7357265012787</v>
      </c>
      <c r="DH44">
        <v>118.724102666158</v>
      </c>
      <c r="DI44">
        <v>6942.07076923077</v>
      </c>
      <c r="DJ44">
        <v>15</v>
      </c>
      <c r="DK44">
        <v>1620157099.6</v>
      </c>
      <c r="DL44" t="s">
        <v>295</v>
      </c>
      <c r="DM44">
        <v>1620157083.1</v>
      </c>
      <c r="DN44">
        <v>1620157099.6</v>
      </c>
      <c r="DO44">
        <v>2</v>
      </c>
      <c r="DP44">
        <v>0.156</v>
      </c>
      <c r="DQ44">
        <v>-0.024</v>
      </c>
      <c r="DR44">
        <v>-1.052</v>
      </c>
      <c r="DS44">
        <v>-0.159</v>
      </c>
      <c r="DT44">
        <v>420</v>
      </c>
      <c r="DU44">
        <v>23</v>
      </c>
      <c r="DV44">
        <v>0.12</v>
      </c>
      <c r="DW44">
        <v>0.02</v>
      </c>
      <c r="DX44">
        <v>-18.5514075</v>
      </c>
      <c r="DY44">
        <v>0.0294697936210276</v>
      </c>
      <c r="DZ44">
        <v>0.0291208034530301</v>
      </c>
      <c r="EA44">
        <v>1</v>
      </c>
      <c r="EB44">
        <v>1160.20212121212</v>
      </c>
      <c r="EC44">
        <v>20.3864726844212</v>
      </c>
      <c r="ED44">
        <v>1.95374815779708</v>
      </c>
      <c r="EE44">
        <v>0</v>
      </c>
      <c r="EF44">
        <v>5.10777075</v>
      </c>
      <c r="EG44">
        <v>0.0170223264540187</v>
      </c>
      <c r="EH44">
        <v>0.0188418742947059</v>
      </c>
      <c r="EI44">
        <v>1</v>
      </c>
      <c r="EJ44">
        <v>2</v>
      </c>
      <c r="EK44">
        <v>3</v>
      </c>
      <c r="EL44" t="s">
        <v>296</v>
      </c>
      <c r="EM44">
        <v>100</v>
      </c>
      <c r="EN44">
        <v>100</v>
      </c>
      <c r="EO44">
        <v>-1.052</v>
      </c>
      <c r="EP44">
        <v>-0.1594</v>
      </c>
      <c r="EQ44">
        <v>-1.05234999999988</v>
      </c>
      <c r="ER44">
        <v>0</v>
      </c>
      <c r="ES44">
        <v>0</v>
      </c>
      <c r="ET44">
        <v>0</v>
      </c>
      <c r="EU44">
        <v>-0.159414285714281</v>
      </c>
      <c r="EV44">
        <v>0</v>
      </c>
      <c r="EW44">
        <v>0</v>
      </c>
      <c r="EX44">
        <v>0</v>
      </c>
      <c r="EY44">
        <v>-1</v>
      </c>
      <c r="EZ44">
        <v>-1</v>
      </c>
      <c r="FA44">
        <v>-1</v>
      </c>
      <c r="FB44">
        <v>-1</v>
      </c>
      <c r="FC44">
        <v>17.7</v>
      </c>
      <c r="FD44">
        <v>17.4</v>
      </c>
      <c r="FE44">
        <v>2</v>
      </c>
      <c r="FF44">
        <v>792.519</v>
      </c>
      <c r="FG44">
        <v>712.709</v>
      </c>
      <c r="FH44">
        <v>22.0381</v>
      </c>
      <c r="FI44">
        <v>26.8542</v>
      </c>
      <c r="FJ44">
        <v>30</v>
      </c>
      <c r="FK44">
        <v>26.6785</v>
      </c>
      <c r="FL44">
        <v>26.6363</v>
      </c>
      <c r="FM44">
        <v>26.7114</v>
      </c>
      <c r="FN44">
        <v>44.0121</v>
      </c>
      <c r="FO44">
        <v>91.4687</v>
      </c>
      <c r="FP44">
        <v>21.91</v>
      </c>
      <c r="FQ44">
        <v>420</v>
      </c>
      <c r="FR44">
        <v>16.0655</v>
      </c>
      <c r="FS44">
        <v>101.722</v>
      </c>
      <c r="FT44">
        <v>100.207</v>
      </c>
    </row>
    <row r="45" spans="1:176">
      <c r="A45">
        <v>29</v>
      </c>
      <c r="B45">
        <v>1620158175.5</v>
      </c>
      <c r="C45">
        <v>840.400000095367</v>
      </c>
      <c r="D45" t="s">
        <v>354</v>
      </c>
      <c r="E45" t="s">
        <v>355</v>
      </c>
      <c r="F45">
        <v>1620158174.5</v>
      </c>
      <c r="G45">
        <f>CC45*AE45*(BY45-BZ45)/(100*BR45*(1000-AE45*BY45))</f>
        <v>0</v>
      </c>
      <c r="H45">
        <f>CC45*AE45*(BX45-BW45*(1000-AE45*BZ45)/(1000-AE45*BY45))/(100*BR45)</f>
        <v>0</v>
      </c>
      <c r="I45">
        <f>BW45 - IF(AE45&gt;1, H45*BR45*100.0/(AG45*CK45), 0)</f>
        <v>0</v>
      </c>
      <c r="J45">
        <f>((P45-G45/2)*I45-H45)/(P45+G45/2)</f>
        <v>0</v>
      </c>
      <c r="K45">
        <f>J45*(CD45+CE45)/1000.0</f>
        <v>0</v>
      </c>
      <c r="L45">
        <f>(BW45 - IF(AE45&gt;1, H45*BR45*100.0/(AG45*CK45), 0))*(CD45+CE45)/1000.0</f>
        <v>0</v>
      </c>
      <c r="M45">
        <f>2.0/((1/O45-1/N45)+SIGN(O45)*SQRT((1/O45-1/N45)*(1/O45-1/N45) + 4*BS45/((BS45+1)*(BS45+1))*(2*1/O45*1/N45-1/N45*1/N45)))</f>
        <v>0</v>
      </c>
      <c r="N45">
        <f>IF(LEFT(BT45,1)&lt;&gt;"0",IF(LEFT(BT45,1)="1",3.0,BU45),$D$5+$E$5*(CK45*CD45/($K$5*1000))+$F$5*(CK45*CD45/($K$5*1000))*MAX(MIN(BR45,$J$5),$I$5)*MAX(MIN(BR45,$J$5),$I$5)+$G$5*MAX(MIN(BR45,$J$5),$I$5)*(CK45*CD45/($K$5*1000))+$H$5*(CK45*CD45/($K$5*1000))*(CK45*CD45/($K$5*1000)))</f>
        <v>0</v>
      </c>
      <c r="O45">
        <f>G45*(1000-(1000*0.61365*exp(17.502*S45/(240.97+S45))/(CD45+CE45)+BY45)/2)/(1000*0.61365*exp(17.502*S45/(240.97+S45))/(CD45+CE45)-BY45)</f>
        <v>0</v>
      </c>
      <c r="P45">
        <f>1/((BS45+1)/(M45/1.6)+1/(N45/1.37)) + BS45/((BS45+1)/(M45/1.6) + BS45/(N45/1.37))</f>
        <v>0</v>
      </c>
      <c r="Q45">
        <f>(BO45*BQ45)</f>
        <v>0</v>
      </c>
      <c r="R45">
        <f>(CF45+(Q45+2*0.95*5.67E-8*(((CF45+$B$7)+273)^4-(CF45+273)^4)-44100*G45)/(1.84*29.3*N45+8*0.95*5.67E-8*(CF45+273)^3))</f>
        <v>0</v>
      </c>
      <c r="S45">
        <f>($C$7*CG45+$D$7*CH45+$E$7*R45)</f>
        <v>0</v>
      </c>
      <c r="T45">
        <f>0.61365*exp(17.502*S45/(240.97+S45))</f>
        <v>0</v>
      </c>
      <c r="U45">
        <f>(V45/W45*100)</f>
        <v>0</v>
      </c>
      <c r="V45">
        <f>BY45*(CD45+CE45)/1000</f>
        <v>0</v>
      </c>
      <c r="W45">
        <f>0.61365*exp(17.502*CF45/(240.97+CF45))</f>
        <v>0</v>
      </c>
      <c r="X45">
        <f>(T45-BY45*(CD45+CE45)/1000)</f>
        <v>0</v>
      </c>
      <c r="Y45">
        <f>(-G45*44100)</f>
        <v>0</v>
      </c>
      <c r="Z45">
        <f>2*29.3*N45*0.92*(CF45-S45)</f>
        <v>0</v>
      </c>
      <c r="AA45">
        <f>2*0.95*5.67E-8*(((CF45+$B$7)+273)^4-(S45+273)^4)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MAX(0,($B$13+$C$13*CK45)/(1+$D$13*CK45)*CD45/(CF45+273)*$E$13)</f>
        <v>0</v>
      </c>
      <c r="AH45" t="s">
        <v>293</v>
      </c>
      <c r="AI45">
        <v>0</v>
      </c>
      <c r="AJ45">
        <v>0</v>
      </c>
      <c r="AK45">
        <f>AJ45-AI45</f>
        <v>0</v>
      </c>
      <c r="AL45">
        <f>AK45/AJ45</f>
        <v>0</v>
      </c>
      <c r="AM45">
        <v>0</v>
      </c>
      <c r="AN45" t="s">
        <v>293</v>
      </c>
      <c r="AO45">
        <v>0</v>
      </c>
      <c r="AP45">
        <v>0</v>
      </c>
      <c r="AQ45">
        <f>1-AO45/AP45</f>
        <v>0</v>
      </c>
      <c r="AR45">
        <v>0.5</v>
      </c>
      <c r="AS45">
        <f>BO45</f>
        <v>0</v>
      </c>
      <c r="AT45">
        <f>H45</f>
        <v>0</v>
      </c>
      <c r="AU45">
        <f>AQ45*AR45*AS45</f>
        <v>0</v>
      </c>
      <c r="AV45">
        <f>BA45/AP45</f>
        <v>0</v>
      </c>
      <c r="AW45">
        <f>(AT45-AM45)/AS45</f>
        <v>0</v>
      </c>
      <c r="AX45">
        <f>(AJ45-AP45)/AP45</f>
        <v>0</v>
      </c>
      <c r="AY45" t="s">
        <v>293</v>
      </c>
      <c r="AZ45">
        <v>0</v>
      </c>
      <c r="BA45">
        <f>AP45-AZ45</f>
        <v>0</v>
      </c>
      <c r="BB45">
        <f>(AP45-AO45)/(AP45-AZ45)</f>
        <v>0</v>
      </c>
      <c r="BC45">
        <f>(AJ45-AP45)/(AJ45-AZ45)</f>
        <v>0</v>
      </c>
      <c r="BD45">
        <f>(AP45-AO45)/(AP45-AI45)</f>
        <v>0</v>
      </c>
      <c r="BE45">
        <f>(AJ45-AP45)/(AJ45-AI45)</f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f>$B$11*CL45+$C$11*CM45+$F$11*CN45*(1-CQ45)</f>
        <v>0</v>
      </c>
      <c r="BO45">
        <f>BN45*BP45</f>
        <v>0</v>
      </c>
      <c r="BP45">
        <f>($B$11*$D$9+$C$11*$D$9+$F$11*((DA45+CS45)/MAX(DA45+CS45+DB45, 0.1)*$I$9+DB45/MAX(DA45+CS45+DB45, 0.1)*$J$9))/($B$11+$C$11+$F$11)</f>
        <v>0</v>
      </c>
      <c r="BQ45">
        <f>($B$11*$K$9+$C$11*$K$9+$F$11*((DA45+CS45)/MAX(DA45+CS45+DB45, 0.1)*$P$9+DB45/MAX(DA45+CS45+DB45, 0.1)*$Q$9))/($B$11+$C$11+$F$11)</f>
        <v>0</v>
      </c>
      <c r="BR45">
        <v>6</v>
      </c>
      <c r="BS45">
        <v>0.5</v>
      </c>
      <c r="BT45" t="s">
        <v>294</v>
      </c>
      <c r="BU45">
        <v>2</v>
      </c>
      <c r="BV45">
        <v>1620158174.5</v>
      </c>
      <c r="BW45">
        <v>401.666666666667</v>
      </c>
      <c r="BX45">
        <v>420.132</v>
      </c>
      <c r="BY45">
        <v>20.2657333333333</v>
      </c>
      <c r="BZ45">
        <v>15.1662</v>
      </c>
      <c r="CA45">
        <v>402.719333333333</v>
      </c>
      <c r="CB45">
        <v>20.4252</v>
      </c>
      <c r="CC45">
        <v>699.961333333333</v>
      </c>
      <c r="CD45">
        <v>101.312666666667</v>
      </c>
      <c r="CE45">
        <v>0.100404333333333</v>
      </c>
      <c r="CF45">
        <v>27.5851</v>
      </c>
      <c r="CG45">
        <v>26.5448666666667</v>
      </c>
      <c r="CH45">
        <v>999.9</v>
      </c>
      <c r="CI45">
        <v>0</v>
      </c>
      <c r="CJ45">
        <v>0</v>
      </c>
      <c r="CK45">
        <v>9978.12666666667</v>
      </c>
      <c r="CL45">
        <v>0</v>
      </c>
      <c r="CM45">
        <v>2.42621</v>
      </c>
      <c r="CN45">
        <v>599.963333333333</v>
      </c>
      <c r="CO45">
        <v>0.932967</v>
      </c>
      <c r="CP45">
        <v>0.0670334</v>
      </c>
      <c r="CQ45">
        <v>0</v>
      </c>
      <c r="CR45">
        <v>1173.59</v>
      </c>
      <c r="CS45">
        <v>4.99912</v>
      </c>
      <c r="CT45">
        <v>7013.09</v>
      </c>
      <c r="CU45">
        <v>3805.29</v>
      </c>
      <c r="CV45">
        <v>38.687</v>
      </c>
      <c r="CW45">
        <v>41.375</v>
      </c>
      <c r="CX45">
        <v>40.479</v>
      </c>
      <c r="CY45">
        <v>41.4583333333333</v>
      </c>
      <c r="CZ45">
        <v>41.104</v>
      </c>
      <c r="DA45">
        <v>555.08</v>
      </c>
      <c r="DB45">
        <v>39.88</v>
      </c>
      <c r="DC45">
        <v>0</v>
      </c>
      <c r="DD45">
        <v>1620158176.2</v>
      </c>
      <c r="DE45">
        <v>0</v>
      </c>
      <c r="DF45">
        <v>1171.7064</v>
      </c>
      <c r="DG45">
        <v>20.4799999909491</v>
      </c>
      <c r="DH45">
        <v>118.576923123088</v>
      </c>
      <c r="DI45">
        <v>7002.064</v>
      </c>
      <c r="DJ45">
        <v>15</v>
      </c>
      <c r="DK45">
        <v>1620157099.6</v>
      </c>
      <c r="DL45" t="s">
        <v>295</v>
      </c>
      <c r="DM45">
        <v>1620157083.1</v>
      </c>
      <c r="DN45">
        <v>1620157099.6</v>
      </c>
      <c r="DO45">
        <v>2</v>
      </c>
      <c r="DP45">
        <v>0.156</v>
      </c>
      <c r="DQ45">
        <v>-0.024</v>
      </c>
      <c r="DR45">
        <v>-1.052</v>
      </c>
      <c r="DS45">
        <v>-0.159</v>
      </c>
      <c r="DT45">
        <v>420</v>
      </c>
      <c r="DU45">
        <v>23</v>
      </c>
      <c r="DV45">
        <v>0.12</v>
      </c>
      <c r="DW45">
        <v>0.02</v>
      </c>
      <c r="DX45">
        <v>-18.4993975</v>
      </c>
      <c r="DY45">
        <v>0.146196247654856</v>
      </c>
      <c r="DZ45">
        <v>0.022858297043962</v>
      </c>
      <c r="EA45">
        <v>1</v>
      </c>
      <c r="EB45">
        <v>1170.48636363636</v>
      </c>
      <c r="EC45">
        <v>20.5678151874555</v>
      </c>
      <c r="ED45">
        <v>1.97148124312939</v>
      </c>
      <c r="EE45">
        <v>0</v>
      </c>
      <c r="EF45">
        <v>5.122128</v>
      </c>
      <c r="EG45">
        <v>-0.0665070168855619</v>
      </c>
      <c r="EH45">
        <v>0.0234914267553079</v>
      </c>
      <c r="EI45">
        <v>1</v>
      </c>
      <c r="EJ45">
        <v>2</v>
      </c>
      <c r="EK45">
        <v>3</v>
      </c>
      <c r="EL45" t="s">
        <v>296</v>
      </c>
      <c r="EM45">
        <v>100</v>
      </c>
      <c r="EN45">
        <v>100</v>
      </c>
      <c r="EO45">
        <v>-1.052</v>
      </c>
      <c r="EP45">
        <v>-0.1594</v>
      </c>
      <c r="EQ45">
        <v>-1.05234999999988</v>
      </c>
      <c r="ER45">
        <v>0</v>
      </c>
      <c r="ES45">
        <v>0</v>
      </c>
      <c r="ET45">
        <v>0</v>
      </c>
      <c r="EU45">
        <v>-0.159414285714281</v>
      </c>
      <c r="EV45">
        <v>0</v>
      </c>
      <c r="EW45">
        <v>0</v>
      </c>
      <c r="EX45">
        <v>0</v>
      </c>
      <c r="EY45">
        <v>-1</v>
      </c>
      <c r="EZ45">
        <v>-1</v>
      </c>
      <c r="FA45">
        <v>-1</v>
      </c>
      <c r="FB45">
        <v>-1</v>
      </c>
      <c r="FC45">
        <v>18.2</v>
      </c>
      <c r="FD45">
        <v>17.9</v>
      </c>
      <c r="FE45">
        <v>2</v>
      </c>
      <c r="FF45">
        <v>791.96</v>
      </c>
      <c r="FG45">
        <v>710.717</v>
      </c>
      <c r="FH45">
        <v>21.0279</v>
      </c>
      <c r="FI45">
        <v>26.8075</v>
      </c>
      <c r="FJ45">
        <v>30</v>
      </c>
      <c r="FK45">
        <v>26.6446</v>
      </c>
      <c r="FL45">
        <v>26.6038</v>
      </c>
      <c r="FM45">
        <v>26.6808</v>
      </c>
      <c r="FN45">
        <v>47.5487</v>
      </c>
      <c r="FO45">
        <v>88.7019</v>
      </c>
      <c r="FP45">
        <v>20.9</v>
      </c>
      <c r="FQ45">
        <v>420</v>
      </c>
      <c r="FR45">
        <v>14.8597</v>
      </c>
      <c r="FS45">
        <v>101.726</v>
      </c>
      <c r="FT45">
        <v>100.212</v>
      </c>
    </row>
    <row r="46" spans="1:176">
      <c r="A46">
        <v>30</v>
      </c>
      <c r="B46">
        <v>1620158205.5</v>
      </c>
      <c r="C46">
        <v>870.400000095367</v>
      </c>
      <c r="D46" t="s">
        <v>356</v>
      </c>
      <c r="E46" t="s">
        <v>357</v>
      </c>
      <c r="F46">
        <v>1620158204.5</v>
      </c>
      <c r="G46">
        <f>CC46*AE46*(BY46-BZ46)/(100*BR46*(1000-AE46*BY46))</f>
        <v>0</v>
      </c>
      <c r="H46">
        <f>CC46*AE46*(BX46-BW46*(1000-AE46*BZ46)/(1000-AE46*BY46))/(100*BR46)</f>
        <v>0</v>
      </c>
      <c r="I46">
        <f>BW46 - IF(AE46&gt;1, H46*BR46*100.0/(AG46*CK46), 0)</f>
        <v>0</v>
      </c>
      <c r="J46">
        <f>((P46-G46/2)*I46-H46)/(P46+G46/2)</f>
        <v>0</v>
      </c>
      <c r="K46">
        <f>J46*(CD46+CE46)/1000.0</f>
        <v>0</v>
      </c>
      <c r="L46">
        <f>(BW46 - IF(AE46&gt;1, H46*BR46*100.0/(AG46*CK46), 0))*(CD46+CE46)/1000.0</f>
        <v>0</v>
      </c>
      <c r="M46">
        <f>2.0/((1/O46-1/N46)+SIGN(O46)*SQRT((1/O46-1/N46)*(1/O46-1/N46) + 4*BS46/((BS46+1)*(BS46+1))*(2*1/O46*1/N46-1/N46*1/N46)))</f>
        <v>0</v>
      </c>
      <c r="N46">
        <f>IF(LEFT(BT46,1)&lt;&gt;"0",IF(LEFT(BT46,1)="1",3.0,BU46),$D$5+$E$5*(CK46*CD46/($K$5*1000))+$F$5*(CK46*CD46/($K$5*1000))*MAX(MIN(BR46,$J$5),$I$5)*MAX(MIN(BR46,$J$5),$I$5)+$G$5*MAX(MIN(BR46,$J$5),$I$5)*(CK46*CD46/($K$5*1000))+$H$5*(CK46*CD46/($K$5*1000))*(CK46*CD46/($K$5*1000)))</f>
        <v>0</v>
      </c>
      <c r="O46">
        <f>G46*(1000-(1000*0.61365*exp(17.502*S46/(240.97+S46))/(CD46+CE46)+BY46)/2)/(1000*0.61365*exp(17.502*S46/(240.97+S46))/(CD46+CE46)-BY46)</f>
        <v>0</v>
      </c>
      <c r="P46">
        <f>1/((BS46+1)/(M46/1.6)+1/(N46/1.37)) + BS46/((BS46+1)/(M46/1.6) + BS46/(N46/1.37))</f>
        <v>0</v>
      </c>
      <c r="Q46">
        <f>(BO46*BQ46)</f>
        <v>0</v>
      </c>
      <c r="R46">
        <f>(CF46+(Q46+2*0.95*5.67E-8*(((CF46+$B$7)+273)^4-(CF46+273)^4)-44100*G46)/(1.84*29.3*N46+8*0.95*5.67E-8*(CF46+273)^3))</f>
        <v>0</v>
      </c>
      <c r="S46">
        <f>($C$7*CG46+$D$7*CH46+$E$7*R46)</f>
        <v>0</v>
      </c>
      <c r="T46">
        <f>0.61365*exp(17.502*S46/(240.97+S46))</f>
        <v>0</v>
      </c>
      <c r="U46">
        <f>(V46/W46*100)</f>
        <v>0</v>
      </c>
      <c r="V46">
        <f>BY46*(CD46+CE46)/1000</f>
        <v>0</v>
      </c>
      <c r="W46">
        <f>0.61365*exp(17.502*CF46/(240.97+CF46))</f>
        <v>0</v>
      </c>
      <c r="X46">
        <f>(T46-BY46*(CD46+CE46)/1000)</f>
        <v>0</v>
      </c>
      <c r="Y46">
        <f>(-G46*44100)</f>
        <v>0</v>
      </c>
      <c r="Z46">
        <f>2*29.3*N46*0.92*(CF46-S46)</f>
        <v>0</v>
      </c>
      <c r="AA46">
        <f>2*0.95*5.67E-8*(((CF46+$B$7)+273)^4-(S46+273)^4)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MAX(0,($B$13+$C$13*CK46)/(1+$D$13*CK46)*CD46/(CF46+273)*$E$13)</f>
        <v>0</v>
      </c>
      <c r="AH46" t="s">
        <v>293</v>
      </c>
      <c r="AI46">
        <v>0</v>
      </c>
      <c r="AJ46">
        <v>0</v>
      </c>
      <c r="AK46">
        <f>AJ46-AI46</f>
        <v>0</v>
      </c>
      <c r="AL46">
        <f>AK46/AJ46</f>
        <v>0</v>
      </c>
      <c r="AM46">
        <v>0</v>
      </c>
      <c r="AN46" t="s">
        <v>293</v>
      </c>
      <c r="AO46">
        <v>0</v>
      </c>
      <c r="AP46">
        <v>0</v>
      </c>
      <c r="AQ46">
        <f>1-AO46/AP46</f>
        <v>0</v>
      </c>
      <c r="AR46">
        <v>0.5</v>
      </c>
      <c r="AS46">
        <f>BO46</f>
        <v>0</v>
      </c>
      <c r="AT46">
        <f>H46</f>
        <v>0</v>
      </c>
      <c r="AU46">
        <f>AQ46*AR46*AS46</f>
        <v>0</v>
      </c>
      <c r="AV46">
        <f>BA46/AP46</f>
        <v>0</v>
      </c>
      <c r="AW46">
        <f>(AT46-AM46)/AS46</f>
        <v>0</v>
      </c>
      <c r="AX46">
        <f>(AJ46-AP46)/AP46</f>
        <v>0</v>
      </c>
      <c r="AY46" t="s">
        <v>293</v>
      </c>
      <c r="AZ46">
        <v>0</v>
      </c>
      <c r="BA46">
        <f>AP46-AZ46</f>
        <v>0</v>
      </c>
      <c r="BB46">
        <f>(AP46-AO46)/(AP46-AZ46)</f>
        <v>0</v>
      </c>
      <c r="BC46">
        <f>(AJ46-AP46)/(AJ46-AZ46)</f>
        <v>0</v>
      </c>
      <c r="BD46">
        <f>(AP46-AO46)/(AP46-AI46)</f>
        <v>0</v>
      </c>
      <c r="BE46">
        <f>(AJ46-AP46)/(AJ46-AI46)</f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f>$B$11*CL46+$C$11*CM46+$F$11*CN46*(1-CQ46)</f>
        <v>0</v>
      </c>
      <c r="BO46">
        <f>BN46*BP46</f>
        <v>0</v>
      </c>
      <c r="BP46">
        <f>($B$11*$D$9+$C$11*$D$9+$F$11*((DA46+CS46)/MAX(DA46+CS46+DB46, 0.1)*$I$9+DB46/MAX(DA46+CS46+DB46, 0.1)*$J$9))/($B$11+$C$11+$F$11)</f>
        <v>0</v>
      </c>
      <c r="BQ46">
        <f>($B$11*$K$9+$C$11*$K$9+$F$11*((DA46+CS46)/MAX(DA46+CS46+DB46, 0.1)*$P$9+DB46/MAX(DA46+CS46+DB46, 0.1)*$Q$9))/($B$11+$C$11+$F$11)</f>
        <v>0</v>
      </c>
      <c r="BR46">
        <v>6</v>
      </c>
      <c r="BS46">
        <v>0.5</v>
      </c>
      <c r="BT46" t="s">
        <v>294</v>
      </c>
      <c r="BU46">
        <v>2</v>
      </c>
      <c r="BV46">
        <v>1620158204.5</v>
      </c>
      <c r="BW46">
        <v>401.781333333333</v>
      </c>
      <c r="BX46">
        <v>420.214</v>
      </c>
      <c r="BY46">
        <v>18.9968333333333</v>
      </c>
      <c r="BZ46">
        <v>13.8522333333333</v>
      </c>
      <c r="CA46">
        <v>402.833333333333</v>
      </c>
      <c r="CB46">
        <v>19.1562666666667</v>
      </c>
      <c r="CC46">
        <v>700.000333333333</v>
      </c>
      <c r="CD46">
        <v>101.315</v>
      </c>
      <c r="CE46">
        <v>0.1000213</v>
      </c>
      <c r="CF46">
        <v>26.9300333333333</v>
      </c>
      <c r="CG46">
        <v>25.9267</v>
      </c>
      <c r="CH46">
        <v>999.9</v>
      </c>
      <c r="CI46">
        <v>0</v>
      </c>
      <c r="CJ46">
        <v>0</v>
      </c>
      <c r="CK46">
        <v>10010.4333333333</v>
      </c>
      <c r="CL46">
        <v>0</v>
      </c>
      <c r="CM46">
        <v>2.42621</v>
      </c>
      <c r="CN46">
        <v>599.986333333333</v>
      </c>
      <c r="CO46">
        <v>0.932967</v>
      </c>
      <c r="CP46">
        <v>0.0670334</v>
      </c>
      <c r="CQ46">
        <v>0</v>
      </c>
      <c r="CR46">
        <v>1183.92333333333</v>
      </c>
      <c r="CS46">
        <v>4.99912</v>
      </c>
      <c r="CT46">
        <v>7072.94666666667</v>
      </c>
      <c r="CU46">
        <v>3805.43666666667</v>
      </c>
      <c r="CV46">
        <v>38.6453333333333</v>
      </c>
      <c r="CW46">
        <v>41.312</v>
      </c>
      <c r="CX46">
        <v>40.5</v>
      </c>
      <c r="CY46">
        <v>41.5206666666667</v>
      </c>
      <c r="CZ46">
        <v>41.1666666666667</v>
      </c>
      <c r="DA46">
        <v>555.1</v>
      </c>
      <c r="DB46">
        <v>39.88</v>
      </c>
      <c r="DC46">
        <v>0</v>
      </c>
      <c r="DD46">
        <v>1620158205.6</v>
      </c>
      <c r="DE46">
        <v>0</v>
      </c>
      <c r="DF46">
        <v>1181.66884615385</v>
      </c>
      <c r="DG46">
        <v>20.2991453029863</v>
      </c>
      <c r="DH46">
        <v>116.164102520959</v>
      </c>
      <c r="DI46">
        <v>7060.21076923077</v>
      </c>
      <c r="DJ46">
        <v>15</v>
      </c>
      <c r="DK46">
        <v>1620157099.6</v>
      </c>
      <c r="DL46" t="s">
        <v>295</v>
      </c>
      <c r="DM46">
        <v>1620157083.1</v>
      </c>
      <c r="DN46">
        <v>1620157099.6</v>
      </c>
      <c r="DO46">
        <v>2</v>
      </c>
      <c r="DP46">
        <v>0.156</v>
      </c>
      <c r="DQ46">
        <v>-0.024</v>
      </c>
      <c r="DR46">
        <v>-1.052</v>
      </c>
      <c r="DS46">
        <v>-0.159</v>
      </c>
      <c r="DT46">
        <v>420</v>
      </c>
      <c r="DU46">
        <v>23</v>
      </c>
      <c r="DV46">
        <v>0.12</v>
      </c>
      <c r="DW46">
        <v>0.02</v>
      </c>
      <c r="DX46">
        <v>-18.4320525</v>
      </c>
      <c r="DY46">
        <v>0.235669418386535</v>
      </c>
      <c r="DZ46">
        <v>0.0419162736147909</v>
      </c>
      <c r="EA46">
        <v>1</v>
      </c>
      <c r="EB46">
        <v>1180.71787878788</v>
      </c>
      <c r="EC46">
        <v>20.6229037556383</v>
      </c>
      <c r="ED46">
        <v>1.99429908333541</v>
      </c>
      <c r="EE46">
        <v>0</v>
      </c>
      <c r="EF46">
        <v>5.14256225</v>
      </c>
      <c r="EG46">
        <v>-0.153441388367727</v>
      </c>
      <c r="EH46">
        <v>0.0255499764664764</v>
      </c>
      <c r="EI46">
        <v>0</v>
      </c>
      <c r="EJ46">
        <v>1</v>
      </c>
      <c r="EK46">
        <v>3</v>
      </c>
      <c r="EL46" t="s">
        <v>314</v>
      </c>
      <c r="EM46">
        <v>100</v>
      </c>
      <c r="EN46">
        <v>100</v>
      </c>
      <c r="EO46">
        <v>-1.053</v>
      </c>
      <c r="EP46">
        <v>-0.1594</v>
      </c>
      <c r="EQ46">
        <v>-1.05234999999988</v>
      </c>
      <c r="ER46">
        <v>0</v>
      </c>
      <c r="ES46">
        <v>0</v>
      </c>
      <c r="ET46">
        <v>0</v>
      </c>
      <c r="EU46">
        <v>-0.159414285714281</v>
      </c>
      <c r="EV46">
        <v>0</v>
      </c>
      <c r="EW46">
        <v>0</v>
      </c>
      <c r="EX46">
        <v>0</v>
      </c>
      <c r="EY46">
        <v>-1</v>
      </c>
      <c r="EZ46">
        <v>-1</v>
      </c>
      <c r="FA46">
        <v>-1</v>
      </c>
      <c r="FB46">
        <v>-1</v>
      </c>
      <c r="FC46">
        <v>18.7</v>
      </c>
      <c r="FD46">
        <v>18.4</v>
      </c>
      <c r="FE46">
        <v>2</v>
      </c>
      <c r="FF46">
        <v>791.916</v>
      </c>
      <c r="FG46">
        <v>708.644</v>
      </c>
      <c r="FH46">
        <v>20.0324</v>
      </c>
      <c r="FI46">
        <v>26.7607</v>
      </c>
      <c r="FJ46">
        <v>30</v>
      </c>
      <c r="FK46">
        <v>26.6096</v>
      </c>
      <c r="FL46">
        <v>26.5701</v>
      </c>
      <c r="FM46">
        <v>26.6491</v>
      </c>
      <c r="FN46">
        <v>51.0869</v>
      </c>
      <c r="FO46">
        <v>85.9944</v>
      </c>
      <c r="FP46">
        <v>19.96</v>
      </c>
      <c r="FQ46">
        <v>420</v>
      </c>
      <c r="FR46">
        <v>13.5956</v>
      </c>
      <c r="FS46">
        <v>101.731</v>
      </c>
      <c r="FT46">
        <v>100.219</v>
      </c>
    </row>
    <row r="47" spans="1:176">
      <c r="A47">
        <v>31</v>
      </c>
      <c r="B47">
        <v>1620158235.5</v>
      </c>
      <c r="C47">
        <v>900.400000095367</v>
      </c>
      <c r="D47" t="s">
        <v>358</v>
      </c>
      <c r="E47" t="s">
        <v>359</v>
      </c>
      <c r="F47">
        <v>1620158234.5</v>
      </c>
      <c r="G47">
        <f>CC47*AE47*(BY47-BZ47)/(100*BR47*(1000-AE47*BY47))</f>
        <v>0</v>
      </c>
      <c r="H47">
        <f>CC47*AE47*(BX47-BW47*(1000-AE47*BZ47)/(1000-AE47*BY47))/(100*BR47)</f>
        <v>0</v>
      </c>
      <c r="I47">
        <f>BW47 - IF(AE47&gt;1, H47*BR47*100.0/(AG47*CK47), 0)</f>
        <v>0</v>
      </c>
      <c r="J47">
        <f>((P47-G47/2)*I47-H47)/(P47+G47/2)</f>
        <v>0</v>
      </c>
      <c r="K47">
        <f>J47*(CD47+CE47)/1000.0</f>
        <v>0</v>
      </c>
      <c r="L47">
        <f>(BW47 - IF(AE47&gt;1, H47*BR47*100.0/(AG47*CK47), 0))*(CD47+CE47)/1000.0</f>
        <v>0</v>
      </c>
      <c r="M47">
        <f>2.0/((1/O47-1/N47)+SIGN(O47)*SQRT((1/O47-1/N47)*(1/O47-1/N47) + 4*BS47/((BS47+1)*(BS47+1))*(2*1/O47*1/N47-1/N47*1/N47)))</f>
        <v>0</v>
      </c>
      <c r="N47">
        <f>IF(LEFT(BT47,1)&lt;&gt;"0",IF(LEFT(BT47,1)="1",3.0,BU47),$D$5+$E$5*(CK47*CD47/($K$5*1000))+$F$5*(CK47*CD47/($K$5*1000))*MAX(MIN(BR47,$J$5),$I$5)*MAX(MIN(BR47,$J$5),$I$5)+$G$5*MAX(MIN(BR47,$J$5),$I$5)*(CK47*CD47/($K$5*1000))+$H$5*(CK47*CD47/($K$5*1000))*(CK47*CD47/($K$5*1000)))</f>
        <v>0</v>
      </c>
      <c r="O47">
        <f>G47*(1000-(1000*0.61365*exp(17.502*S47/(240.97+S47))/(CD47+CE47)+BY47)/2)/(1000*0.61365*exp(17.502*S47/(240.97+S47))/(CD47+CE47)-BY47)</f>
        <v>0</v>
      </c>
      <c r="P47">
        <f>1/((BS47+1)/(M47/1.6)+1/(N47/1.37)) + BS47/((BS47+1)/(M47/1.6) + BS47/(N47/1.37))</f>
        <v>0</v>
      </c>
      <c r="Q47">
        <f>(BO47*BQ47)</f>
        <v>0</v>
      </c>
      <c r="R47">
        <f>(CF47+(Q47+2*0.95*5.67E-8*(((CF47+$B$7)+273)^4-(CF47+273)^4)-44100*G47)/(1.84*29.3*N47+8*0.95*5.67E-8*(CF47+273)^3))</f>
        <v>0</v>
      </c>
      <c r="S47">
        <f>($C$7*CG47+$D$7*CH47+$E$7*R47)</f>
        <v>0</v>
      </c>
      <c r="T47">
        <f>0.61365*exp(17.502*S47/(240.97+S47))</f>
        <v>0</v>
      </c>
      <c r="U47">
        <f>(V47/W47*100)</f>
        <v>0</v>
      </c>
      <c r="V47">
        <f>BY47*(CD47+CE47)/1000</f>
        <v>0</v>
      </c>
      <c r="W47">
        <f>0.61365*exp(17.502*CF47/(240.97+CF47))</f>
        <v>0</v>
      </c>
      <c r="X47">
        <f>(T47-BY47*(CD47+CE47)/1000)</f>
        <v>0</v>
      </c>
      <c r="Y47">
        <f>(-G47*44100)</f>
        <v>0</v>
      </c>
      <c r="Z47">
        <f>2*29.3*N47*0.92*(CF47-S47)</f>
        <v>0</v>
      </c>
      <c r="AA47">
        <f>2*0.95*5.67E-8*(((CF47+$B$7)+273)^4-(S47+273)^4)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MAX(0,($B$13+$C$13*CK47)/(1+$D$13*CK47)*CD47/(CF47+273)*$E$13)</f>
        <v>0</v>
      </c>
      <c r="AH47" t="s">
        <v>293</v>
      </c>
      <c r="AI47">
        <v>0</v>
      </c>
      <c r="AJ47">
        <v>0</v>
      </c>
      <c r="AK47">
        <f>AJ47-AI47</f>
        <v>0</v>
      </c>
      <c r="AL47">
        <f>AK47/AJ47</f>
        <v>0</v>
      </c>
      <c r="AM47">
        <v>0</v>
      </c>
      <c r="AN47" t="s">
        <v>293</v>
      </c>
      <c r="AO47">
        <v>0</v>
      </c>
      <c r="AP47">
        <v>0</v>
      </c>
      <c r="AQ47">
        <f>1-AO47/AP47</f>
        <v>0</v>
      </c>
      <c r="AR47">
        <v>0.5</v>
      </c>
      <c r="AS47">
        <f>BO47</f>
        <v>0</v>
      </c>
      <c r="AT47">
        <f>H47</f>
        <v>0</v>
      </c>
      <c r="AU47">
        <f>AQ47*AR47*AS47</f>
        <v>0</v>
      </c>
      <c r="AV47">
        <f>BA47/AP47</f>
        <v>0</v>
      </c>
      <c r="AW47">
        <f>(AT47-AM47)/AS47</f>
        <v>0</v>
      </c>
      <c r="AX47">
        <f>(AJ47-AP47)/AP47</f>
        <v>0</v>
      </c>
      <c r="AY47" t="s">
        <v>293</v>
      </c>
      <c r="AZ47">
        <v>0</v>
      </c>
      <c r="BA47">
        <f>AP47-AZ47</f>
        <v>0</v>
      </c>
      <c r="BB47">
        <f>(AP47-AO47)/(AP47-AZ47)</f>
        <v>0</v>
      </c>
      <c r="BC47">
        <f>(AJ47-AP47)/(AJ47-AZ47)</f>
        <v>0</v>
      </c>
      <c r="BD47">
        <f>(AP47-AO47)/(AP47-AI47)</f>
        <v>0</v>
      </c>
      <c r="BE47">
        <f>(AJ47-AP47)/(AJ47-AI47)</f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f>$B$11*CL47+$C$11*CM47+$F$11*CN47*(1-CQ47)</f>
        <v>0</v>
      </c>
      <c r="BO47">
        <f>BN47*BP47</f>
        <v>0</v>
      </c>
      <c r="BP47">
        <f>($B$11*$D$9+$C$11*$D$9+$F$11*((DA47+CS47)/MAX(DA47+CS47+DB47, 0.1)*$I$9+DB47/MAX(DA47+CS47+DB47, 0.1)*$J$9))/($B$11+$C$11+$F$11)</f>
        <v>0</v>
      </c>
      <c r="BQ47">
        <f>($B$11*$K$9+$C$11*$K$9+$F$11*((DA47+CS47)/MAX(DA47+CS47+DB47, 0.1)*$P$9+DB47/MAX(DA47+CS47+DB47, 0.1)*$Q$9))/($B$11+$C$11+$F$11)</f>
        <v>0</v>
      </c>
      <c r="BR47">
        <v>6</v>
      </c>
      <c r="BS47">
        <v>0.5</v>
      </c>
      <c r="BT47" t="s">
        <v>294</v>
      </c>
      <c r="BU47">
        <v>2</v>
      </c>
      <c r="BV47">
        <v>1620158234.5</v>
      </c>
      <c r="BW47">
        <v>401.933</v>
      </c>
      <c r="BX47">
        <v>420.084</v>
      </c>
      <c r="BY47">
        <v>17.7787333333333</v>
      </c>
      <c r="BZ47">
        <v>12.6629</v>
      </c>
      <c r="CA47">
        <v>402.985333333333</v>
      </c>
      <c r="CB47">
        <v>17.9381333333333</v>
      </c>
      <c r="CC47">
        <v>699.986</v>
      </c>
      <c r="CD47">
        <v>101.316666666667</v>
      </c>
      <c r="CE47">
        <v>0.0999290666666667</v>
      </c>
      <c r="CF47">
        <v>26.2722333333333</v>
      </c>
      <c r="CG47">
        <v>25.2953333333333</v>
      </c>
      <c r="CH47">
        <v>999.9</v>
      </c>
      <c r="CI47">
        <v>0</v>
      </c>
      <c r="CJ47">
        <v>0</v>
      </c>
      <c r="CK47">
        <v>10003.1266666667</v>
      </c>
      <c r="CL47">
        <v>0</v>
      </c>
      <c r="CM47">
        <v>2.42621</v>
      </c>
      <c r="CN47">
        <v>599.999333333333</v>
      </c>
      <c r="CO47">
        <v>0.932999</v>
      </c>
      <c r="CP47">
        <v>0.0670008</v>
      </c>
      <c r="CQ47">
        <v>0</v>
      </c>
      <c r="CR47">
        <v>1194.62333333333</v>
      </c>
      <c r="CS47">
        <v>4.99912</v>
      </c>
      <c r="CT47">
        <v>7133.80333333333</v>
      </c>
      <c r="CU47">
        <v>3805.55333333333</v>
      </c>
      <c r="CV47">
        <v>38.6666666666667</v>
      </c>
      <c r="CW47">
        <v>41.312</v>
      </c>
      <c r="CX47">
        <v>40.3536666666667</v>
      </c>
      <c r="CY47">
        <v>41.3746666666667</v>
      </c>
      <c r="CZ47">
        <v>41.0206666666667</v>
      </c>
      <c r="DA47">
        <v>555.133333333333</v>
      </c>
      <c r="DB47">
        <v>39.8633333333333</v>
      </c>
      <c r="DC47">
        <v>0</v>
      </c>
      <c r="DD47">
        <v>1620158235.6</v>
      </c>
      <c r="DE47">
        <v>0</v>
      </c>
      <c r="DF47">
        <v>1192.39269230769</v>
      </c>
      <c r="DG47">
        <v>21.8670085416009</v>
      </c>
      <c r="DH47">
        <v>120.996239321288</v>
      </c>
      <c r="DI47">
        <v>7120.52153846154</v>
      </c>
      <c r="DJ47">
        <v>15</v>
      </c>
      <c r="DK47">
        <v>1620157099.6</v>
      </c>
      <c r="DL47" t="s">
        <v>295</v>
      </c>
      <c r="DM47">
        <v>1620157083.1</v>
      </c>
      <c r="DN47">
        <v>1620157099.6</v>
      </c>
      <c r="DO47">
        <v>2</v>
      </c>
      <c r="DP47">
        <v>0.156</v>
      </c>
      <c r="DQ47">
        <v>-0.024</v>
      </c>
      <c r="DR47">
        <v>-1.052</v>
      </c>
      <c r="DS47">
        <v>-0.159</v>
      </c>
      <c r="DT47">
        <v>420</v>
      </c>
      <c r="DU47">
        <v>23</v>
      </c>
      <c r="DV47">
        <v>0.12</v>
      </c>
      <c r="DW47">
        <v>0.02</v>
      </c>
      <c r="DX47">
        <v>-18.2516625</v>
      </c>
      <c r="DY47">
        <v>0.51545403377113</v>
      </c>
      <c r="DZ47">
        <v>0.0584850223882146</v>
      </c>
      <c r="EA47">
        <v>0</v>
      </c>
      <c r="EB47">
        <v>1191.42242424242</v>
      </c>
      <c r="EC47">
        <v>21.359100101114</v>
      </c>
      <c r="ED47">
        <v>2.04355606621787</v>
      </c>
      <c r="EE47">
        <v>0</v>
      </c>
      <c r="EF47">
        <v>5.098434</v>
      </c>
      <c r="EG47">
        <v>0.0063106941838645</v>
      </c>
      <c r="EH47">
        <v>0.0206890012808738</v>
      </c>
      <c r="EI47">
        <v>1</v>
      </c>
      <c r="EJ47">
        <v>1</v>
      </c>
      <c r="EK47">
        <v>3</v>
      </c>
      <c r="EL47" t="s">
        <v>314</v>
      </c>
      <c r="EM47">
        <v>100</v>
      </c>
      <c r="EN47">
        <v>100</v>
      </c>
      <c r="EO47">
        <v>-1.052</v>
      </c>
      <c r="EP47">
        <v>-0.1594</v>
      </c>
      <c r="EQ47">
        <v>-1.05234999999988</v>
      </c>
      <c r="ER47">
        <v>0</v>
      </c>
      <c r="ES47">
        <v>0</v>
      </c>
      <c r="ET47">
        <v>0</v>
      </c>
      <c r="EU47">
        <v>-0.159414285714281</v>
      </c>
      <c r="EV47">
        <v>0</v>
      </c>
      <c r="EW47">
        <v>0</v>
      </c>
      <c r="EX47">
        <v>0</v>
      </c>
      <c r="EY47">
        <v>-1</v>
      </c>
      <c r="EZ47">
        <v>-1</v>
      </c>
      <c r="FA47">
        <v>-1</v>
      </c>
      <c r="FB47">
        <v>-1</v>
      </c>
      <c r="FC47">
        <v>19.2</v>
      </c>
      <c r="FD47">
        <v>18.9</v>
      </c>
      <c r="FE47">
        <v>2</v>
      </c>
      <c r="FF47">
        <v>791.692</v>
      </c>
      <c r="FG47">
        <v>706.588</v>
      </c>
      <c r="FH47">
        <v>19.0258</v>
      </c>
      <c r="FI47">
        <v>26.7134</v>
      </c>
      <c r="FJ47">
        <v>29.9999</v>
      </c>
      <c r="FK47">
        <v>26.5738</v>
      </c>
      <c r="FL47">
        <v>26.5357</v>
      </c>
      <c r="FM47">
        <v>26.6181</v>
      </c>
      <c r="FN47">
        <v>54.7177</v>
      </c>
      <c r="FO47">
        <v>82.7487</v>
      </c>
      <c r="FP47">
        <v>18.96</v>
      </c>
      <c r="FQ47">
        <v>420</v>
      </c>
      <c r="FR47">
        <v>12.3005</v>
      </c>
      <c r="FS47">
        <v>101.733</v>
      </c>
      <c r="FT47">
        <v>100.225</v>
      </c>
    </row>
    <row r="48" spans="1:176">
      <c r="A48">
        <v>32</v>
      </c>
      <c r="B48">
        <v>1620158265.5</v>
      </c>
      <c r="C48">
        <v>930.400000095367</v>
      </c>
      <c r="D48" t="s">
        <v>360</v>
      </c>
      <c r="E48" t="s">
        <v>361</v>
      </c>
      <c r="F48">
        <v>1620158264.5</v>
      </c>
      <c r="G48">
        <f>CC48*AE48*(BY48-BZ48)/(100*BR48*(1000-AE48*BY48))</f>
        <v>0</v>
      </c>
      <c r="H48">
        <f>CC48*AE48*(BX48-BW48*(1000-AE48*BZ48)/(1000-AE48*BY48))/(100*BR48)</f>
        <v>0</v>
      </c>
      <c r="I48">
        <f>BW48 - IF(AE48&gt;1, H48*BR48*100.0/(AG48*CK48), 0)</f>
        <v>0</v>
      </c>
      <c r="J48">
        <f>((P48-G48/2)*I48-H48)/(P48+G48/2)</f>
        <v>0</v>
      </c>
      <c r="K48">
        <f>J48*(CD48+CE48)/1000.0</f>
        <v>0</v>
      </c>
      <c r="L48">
        <f>(BW48 - IF(AE48&gt;1, H48*BR48*100.0/(AG48*CK48), 0))*(CD48+CE48)/1000.0</f>
        <v>0</v>
      </c>
      <c r="M48">
        <f>2.0/((1/O48-1/N48)+SIGN(O48)*SQRT((1/O48-1/N48)*(1/O48-1/N48) + 4*BS48/((BS48+1)*(BS48+1))*(2*1/O48*1/N48-1/N48*1/N48)))</f>
        <v>0</v>
      </c>
      <c r="N48">
        <f>IF(LEFT(BT48,1)&lt;&gt;"0",IF(LEFT(BT48,1)="1",3.0,BU48),$D$5+$E$5*(CK48*CD48/($K$5*1000))+$F$5*(CK48*CD48/($K$5*1000))*MAX(MIN(BR48,$J$5),$I$5)*MAX(MIN(BR48,$J$5),$I$5)+$G$5*MAX(MIN(BR48,$J$5),$I$5)*(CK48*CD48/($K$5*1000))+$H$5*(CK48*CD48/($K$5*1000))*(CK48*CD48/($K$5*1000)))</f>
        <v>0</v>
      </c>
      <c r="O48">
        <f>G48*(1000-(1000*0.61365*exp(17.502*S48/(240.97+S48))/(CD48+CE48)+BY48)/2)/(1000*0.61365*exp(17.502*S48/(240.97+S48))/(CD48+CE48)-BY48)</f>
        <v>0</v>
      </c>
      <c r="P48">
        <f>1/((BS48+1)/(M48/1.6)+1/(N48/1.37)) + BS48/((BS48+1)/(M48/1.6) + BS48/(N48/1.37))</f>
        <v>0</v>
      </c>
      <c r="Q48">
        <f>(BO48*BQ48)</f>
        <v>0</v>
      </c>
      <c r="R48">
        <f>(CF48+(Q48+2*0.95*5.67E-8*(((CF48+$B$7)+273)^4-(CF48+273)^4)-44100*G48)/(1.84*29.3*N48+8*0.95*5.67E-8*(CF48+273)^3))</f>
        <v>0</v>
      </c>
      <c r="S48">
        <f>($C$7*CG48+$D$7*CH48+$E$7*R48)</f>
        <v>0</v>
      </c>
      <c r="T48">
        <f>0.61365*exp(17.502*S48/(240.97+S48))</f>
        <v>0</v>
      </c>
      <c r="U48">
        <f>(V48/W48*100)</f>
        <v>0</v>
      </c>
      <c r="V48">
        <f>BY48*(CD48+CE48)/1000</f>
        <v>0</v>
      </c>
      <c r="W48">
        <f>0.61365*exp(17.502*CF48/(240.97+CF48))</f>
        <v>0</v>
      </c>
      <c r="X48">
        <f>(T48-BY48*(CD48+CE48)/1000)</f>
        <v>0</v>
      </c>
      <c r="Y48">
        <f>(-G48*44100)</f>
        <v>0</v>
      </c>
      <c r="Z48">
        <f>2*29.3*N48*0.92*(CF48-S48)</f>
        <v>0</v>
      </c>
      <c r="AA48">
        <f>2*0.95*5.67E-8*(((CF48+$B$7)+273)^4-(S48+273)^4)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MAX(0,($B$13+$C$13*CK48)/(1+$D$13*CK48)*CD48/(CF48+273)*$E$13)</f>
        <v>0</v>
      </c>
      <c r="AH48" t="s">
        <v>293</v>
      </c>
      <c r="AI48">
        <v>0</v>
      </c>
      <c r="AJ48">
        <v>0</v>
      </c>
      <c r="AK48">
        <f>AJ48-AI48</f>
        <v>0</v>
      </c>
      <c r="AL48">
        <f>AK48/AJ48</f>
        <v>0</v>
      </c>
      <c r="AM48">
        <v>0</v>
      </c>
      <c r="AN48" t="s">
        <v>293</v>
      </c>
      <c r="AO48">
        <v>0</v>
      </c>
      <c r="AP48">
        <v>0</v>
      </c>
      <c r="AQ48">
        <f>1-AO48/AP48</f>
        <v>0</v>
      </c>
      <c r="AR48">
        <v>0.5</v>
      </c>
      <c r="AS48">
        <f>BO48</f>
        <v>0</v>
      </c>
      <c r="AT48">
        <f>H48</f>
        <v>0</v>
      </c>
      <c r="AU48">
        <f>AQ48*AR48*AS48</f>
        <v>0</v>
      </c>
      <c r="AV48">
        <f>BA48/AP48</f>
        <v>0</v>
      </c>
      <c r="AW48">
        <f>(AT48-AM48)/AS48</f>
        <v>0</v>
      </c>
      <c r="AX48">
        <f>(AJ48-AP48)/AP48</f>
        <v>0</v>
      </c>
      <c r="AY48" t="s">
        <v>293</v>
      </c>
      <c r="AZ48">
        <v>0</v>
      </c>
      <c r="BA48">
        <f>AP48-AZ48</f>
        <v>0</v>
      </c>
      <c r="BB48">
        <f>(AP48-AO48)/(AP48-AZ48)</f>
        <v>0</v>
      </c>
      <c r="BC48">
        <f>(AJ48-AP48)/(AJ48-AZ48)</f>
        <v>0</v>
      </c>
      <c r="BD48">
        <f>(AP48-AO48)/(AP48-AI48)</f>
        <v>0</v>
      </c>
      <c r="BE48">
        <f>(AJ48-AP48)/(AJ48-AI48)</f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f>$B$11*CL48+$C$11*CM48+$F$11*CN48*(1-CQ48)</f>
        <v>0</v>
      </c>
      <c r="BO48">
        <f>BN48*BP48</f>
        <v>0</v>
      </c>
      <c r="BP48">
        <f>($B$11*$D$9+$C$11*$D$9+$F$11*((DA48+CS48)/MAX(DA48+CS48+DB48, 0.1)*$I$9+DB48/MAX(DA48+CS48+DB48, 0.1)*$J$9))/($B$11+$C$11+$F$11)</f>
        <v>0</v>
      </c>
      <c r="BQ48">
        <f>($B$11*$K$9+$C$11*$K$9+$F$11*((DA48+CS48)/MAX(DA48+CS48+DB48, 0.1)*$P$9+DB48/MAX(DA48+CS48+DB48, 0.1)*$Q$9))/($B$11+$C$11+$F$11)</f>
        <v>0</v>
      </c>
      <c r="BR48">
        <v>6</v>
      </c>
      <c r="BS48">
        <v>0.5</v>
      </c>
      <c r="BT48" t="s">
        <v>294</v>
      </c>
      <c r="BU48">
        <v>2</v>
      </c>
      <c r="BV48">
        <v>1620158264.5</v>
      </c>
      <c r="BW48">
        <v>402.136333333333</v>
      </c>
      <c r="BX48">
        <v>420.123666666667</v>
      </c>
      <c r="BY48">
        <v>16.5650333333333</v>
      </c>
      <c r="BZ48">
        <v>11.4559</v>
      </c>
      <c r="CA48">
        <v>403.189</v>
      </c>
      <c r="CB48">
        <v>16.7244333333333</v>
      </c>
      <c r="CC48">
        <v>700.006</v>
      </c>
      <c r="CD48">
        <v>101.317333333333</v>
      </c>
      <c r="CE48">
        <v>0.100300333333333</v>
      </c>
      <c r="CF48">
        <v>25.6155666666667</v>
      </c>
      <c r="CG48">
        <v>24.6610666666667</v>
      </c>
      <c r="CH48">
        <v>999.9</v>
      </c>
      <c r="CI48">
        <v>0</v>
      </c>
      <c r="CJ48">
        <v>0</v>
      </c>
      <c r="CK48">
        <v>9996.25</v>
      </c>
      <c r="CL48">
        <v>0</v>
      </c>
      <c r="CM48">
        <v>2.42621</v>
      </c>
      <c r="CN48">
        <v>600.017</v>
      </c>
      <c r="CO48">
        <v>0.933015</v>
      </c>
      <c r="CP48">
        <v>0.0669845</v>
      </c>
      <c r="CQ48">
        <v>0</v>
      </c>
      <c r="CR48">
        <v>1205.61</v>
      </c>
      <c r="CS48">
        <v>4.99912</v>
      </c>
      <c r="CT48">
        <v>7194.85666666667</v>
      </c>
      <c r="CU48">
        <v>3805.68333333333</v>
      </c>
      <c r="CV48">
        <v>38.4163333333333</v>
      </c>
      <c r="CW48">
        <v>41.25</v>
      </c>
      <c r="CX48">
        <v>40.333</v>
      </c>
      <c r="CY48">
        <v>41.354</v>
      </c>
      <c r="CZ48">
        <v>40.854</v>
      </c>
      <c r="DA48">
        <v>555.16</v>
      </c>
      <c r="DB48">
        <v>39.86</v>
      </c>
      <c r="DC48">
        <v>0</v>
      </c>
      <c r="DD48">
        <v>1620158265.6</v>
      </c>
      <c r="DE48">
        <v>0</v>
      </c>
      <c r="DF48">
        <v>1203.09461538462</v>
      </c>
      <c r="DG48">
        <v>21.1179487218538</v>
      </c>
      <c r="DH48">
        <v>122.10290596572</v>
      </c>
      <c r="DI48">
        <v>7181.905</v>
      </c>
      <c r="DJ48">
        <v>15</v>
      </c>
      <c r="DK48">
        <v>1620157099.6</v>
      </c>
      <c r="DL48" t="s">
        <v>295</v>
      </c>
      <c r="DM48">
        <v>1620157083.1</v>
      </c>
      <c r="DN48">
        <v>1620157099.6</v>
      </c>
      <c r="DO48">
        <v>2</v>
      </c>
      <c r="DP48">
        <v>0.156</v>
      </c>
      <c r="DQ48">
        <v>-0.024</v>
      </c>
      <c r="DR48">
        <v>-1.052</v>
      </c>
      <c r="DS48">
        <v>-0.159</v>
      </c>
      <c r="DT48">
        <v>420</v>
      </c>
      <c r="DU48">
        <v>23</v>
      </c>
      <c r="DV48">
        <v>0.12</v>
      </c>
      <c r="DW48">
        <v>0.02</v>
      </c>
      <c r="DX48">
        <v>-18.0582775</v>
      </c>
      <c r="DY48">
        <v>0.477216135084482</v>
      </c>
      <c r="DZ48">
        <v>0.0544798471340549</v>
      </c>
      <c r="EA48">
        <v>1</v>
      </c>
      <c r="EB48">
        <v>1202.1496969697</v>
      </c>
      <c r="EC48">
        <v>20.7431339381838</v>
      </c>
      <c r="ED48">
        <v>1.99304774205537</v>
      </c>
      <c r="EE48">
        <v>0</v>
      </c>
      <c r="EF48">
        <v>5.1033185</v>
      </c>
      <c r="EG48">
        <v>-0.0286874296435436</v>
      </c>
      <c r="EH48">
        <v>0.0113117988290988</v>
      </c>
      <c r="EI48">
        <v>1</v>
      </c>
      <c r="EJ48">
        <v>2</v>
      </c>
      <c r="EK48">
        <v>3</v>
      </c>
      <c r="EL48" t="s">
        <v>296</v>
      </c>
      <c r="EM48">
        <v>100</v>
      </c>
      <c r="EN48">
        <v>100</v>
      </c>
      <c r="EO48">
        <v>-1.053</v>
      </c>
      <c r="EP48">
        <v>-0.1594</v>
      </c>
      <c r="EQ48">
        <v>-1.05234999999988</v>
      </c>
      <c r="ER48">
        <v>0</v>
      </c>
      <c r="ES48">
        <v>0</v>
      </c>
      <c r="ET48">
        <v>0</v>
      </c>
      <c r="EU48">
        <v>-0.159414285714281</v>
      </c>
      <c r="EV48">
        <v>0</v>
      </c>
      <c r="EW48">
        <v>0</v>
      </c>
      <c r="EX48">
        <v>0</v>
      </c>
      <c r="EY48">
        <v>-1</v>
      </c>
      <c r="EZ48">
        <v>-1</v>
      </c>
      <c r="FA48">
        <v>-1</v>
      </c>
      <c r="FB48">
        <v>-1</v>
      </c>
      <c r="FC48">
        <v>19.7</v>
      </c>
      <c r="FD48">
        <v>19.4</v>
      </c>
      <c r="FE48">
        <v>2</v>
      </c>
      <c r="FF48">
        <v>791.657</v>
      </c>
      <c r="FG48">
        <v>704.756</v>
      </c>
      <c r="FH48">
        <v>18.0303</v>
      </c>
      <c r="FI48">
        <v>26.6666</v>
      </c>
      <c r="FJ48">
        <v>30</v>
      </c>
      <c r="FK48">
        <v>26.5379</v>
      </c>
      <c r="FL48">
        <v>26.5001</v>
      </c>
      <c r="FM48">
        <v>26.5929</v>
      </c>
      <c r="FN48">
        <v>57.9166</v>
      </c>
      <c r="FO48">
        <v>79.6035</v>
      </c>
      <c r="FP48">
        <v>17.95</v>
      </c>
      <c r="FQ48">
        <v>420</v>
      </c>
      <c r="FR48">
        <v>11.1987</v>
      </c>
      <c r="FS48">
        <v>101.737</v>
      </c>
      <c r="FT48">
        <v>100.228</v>
      </c>
    </row>
    <row r="49" spans="1:176">
      <c r="A49">
        <v>33</v>
      </c>
      <c r="B49">
        <v>1620158295.5</v>
      </c>
      <c r="C49">
        <v>960.400000095367</v>
      </c>
      <c r="D49" t="s">
        <v>362</v>
      </c>
      <c r="E49" t="s">
        <v>363</v>
      </c>
      <c r="F49">
        <v>1620158294.5</v>
      </c>
      <c r="G49">
        <f>CC49*AE49*(BY49-BZ49)/(100*BR49*(1000-AE49*BY49))</f>
        <v>0</v>
      </c>
      <c r="H49">
        <f>CC49*AE49*(BX49-BW49*(1000-AE49*BZ49)/(1000-AE49*BY49))/(100*BR49)</f>
        <v>0</v>
      </c>
      <c r="I49">
        <f>BW49 - IF(AE49&gt;1, H49*BR49*100.0/(AG49*CK49), 0)</f>
        <v>0</v>
      </c>
      <c r="J49">
        <f>((P49-G49/2)*I49-H49)/(P49+G49/2)</f>
        <v>0</v>
      </c>
      <c r="K49">
        <f>J49*(CD49+CE49)/1000.0</f>
        <v>0</v>
      </c>
      <c r="L49">
        <f>(BW49 - IF(AE49&gt;1, H49*BR49*100.0/(AG49*CK49), 0))*(CD49+CE49)/1000.0</f>
        <v>0</v>
      </c>
      <c r="M49">
        <f>2.0/((1/O49-1/N49)+SIGN(O49)*SQRT((1/O49-1/N49)*(1/O49-1/N49) + 4*BS49/((BS49+1)*(BS49+1))*(2*1/O49*1/N49-1/N49*1/N49)))</f>
        <v>0</v>
      </c>
      <c r="N49">
        <f>IF(LEFT(BT49,1)&lt;&gt;"0",IF(LEFT(BT49,1)="1",3.0,BU49),$D$5+$E$5*(CK49*CD49/($K$5*1000))+$F$5*(CK49*CD49/($K$5*1000))*MAX(MIN(BR49,$J$5),$I$5)*MAX(MIN(BR49,$J$5),$I$5)+$G$5*MAX(MIN(BR49,$J$5),$I$5)*(CK49*CD49/($K$5*1000))+$H$5*(CK49*CD49/($K$5*1000))*(CK49*CD49/($K$5*1000)))</f>
        <v>0</v>
      </c>
      <c r="O49">
        <f>G49*(1000-(1000*0.61365*exp(17.502*S49/(240.97+S49))/(CD49+CE49)+BY49)/2)/(1000*0.61365*exp(17.502*S49/(240.97+S49))/(CD49+CE49)-BY49)</f>
        <v>0</v>
      </c>
      <c r="P49">
        <f>1/((BS49+1)/(M49/1.6)+1/(N49/1.37)) + BS49/((BS49+1)/(M49/1.6) + BS49/(N49/1.37))</f>
        <v>0</v>
      </c>
      <c r="Q49">
        <f>(BO49*BQ49)</f>
        <v>0</v>
      </c>
      <c r="R49">
        <f>(CF49+(Q49+2*0.95*5.67E-8*(((CF49+$B$7)+273)^4-(CF49+273)^4)-44100*G49)/(1.84*29.3*N49+8*0.95*5.67E-8*(CF49+273)^3))</f>
        <v>0</v>
      </c>
      <c r="S49">
        <f>($C$7*CG49+$D$7*CH49+$E$7*R49)</f>
        <v>0</v>
      </c>
      <c r="T49">
        <f>0.61365*exp(17.502*S49/(240.97+S49))</f>
        <v>0</v>
      </c>
      <c r="U49">
        <f>(V49/W49*100)</f>
        <v>0</v>
      </c>
      <c r="V49">
        <f>BY49*(CD49+CE49)/1000</f>
        <v>0</v>
      </c>
      <c r="W49">
        <f>0.61365*exp(17.502*CF49/(240.97+CF49))</f>
        <v>0</v>
      </c>
      <c r="X49">
        <f>(T49-BY49*(CD49+CE49)/1000)</f>
        <v>0</v>
      </c>
      <c r="Y49">
        <f>(-G49*44100)</f>
        <v>0</v>
      </c>
      <c r="Z49">
        <f>2*29.3*N49*0.92*(CF49-S49)</f>
        <v>0</v>
      </c>
      <c r="AA49">
        <f>2*0.95*5.67E-8*(((CF49+$B$7)+273)^4-(S49+273)^4)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MAX(0,($B$13+$C$13*CK49)/(1+$D$13*CK49)*CD49/(CF49+273)*$E$13)</f>
        <v>0</v>
      </c>
      <c r="AH49" t="s">
        <v>293</v>
      </c>
      <c r="AI49">
        <v>0</v>
      </c>
      <c r="AJ49">
        <v>0</v>
      </c>
      <c r="AK49">
        <f>AJ49-AI49</f>
        <v>0</v>
      </c>
      <c r="AL49">
        <f>AK49/AJ49</f>
        <v>0</v>
      </c>
      <c r="AM49">
        <v>0</v>
      </c>
      <c r="AN49" t="s">
        <v>293</v>
      </c>
      <c r="AO49">
        <v>0</v>
      </c>
      <c r="AP49">
        <v>0</v>
      </c>
      <c r="AQ49">
        <f>1-AO49/AP49</f>
        <v>0</v>
      </c>
      <c r="AR49">
        <v>0.5</v>
      </c>
      <c r="AS49">
        <f>BO49</f>
        <v>0</v>
      </c>
      <c r="AT49">
        <f>H49</f>
        <v>0</v>
      </c>
      <c r="AU49">
        <f>AQ49*AR49*AS49</f>
        <v>0</v>
      </c>
      <c r="AV49">
        <f>BA49/AP49</f>
        <v>0</v>
      </c>
      <c r="AW49">
        <f>(AT49-AM49)/AS49</f>
        <v>0</v>
      </c>
      <c r="AX49">
        <f>(AJ49-AP49)/AP49</f>
        <v>0</v>
      </c>
      <c r="AY49" t="s">
        <v>293</v>
      </c>
      <c r="AZ49">
        <v>0</v>
      </c>
      <c r="BA49">
        <f>AP49-AZ49</f>
        <v>0</v>
      </c>
      <c r="BB49">
        <f>(AP49-AO49)/(AP49-AZ49)</f>
        <v>0</v>
      </c>
      <c r="BC49">
        <f>(AJ49-AP49)/(AJ49-AZ49)</f>
        <v>0</v>
      </c>
      <c r="BD49">
        <f>(AP49-AO49)/(AP49-AI49)</f>
        <v>0</v>
      </c>
      <c r="BE49">
        <f>(AJ49-AP49)/(AJ49-AI49)</f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f>$B$11*CL49+$C$11*CM49+$F$11*CN49*(1-CQ49)</f>
        <v>0</v>
      </c>
      <c r="BO49">
        <f>BN49*BP49</f>
        <v>0</v>
      </c>
      <c r="BP49">
        <f>($B$11*$D$9+$C$11*$D$9+$F$11*((DA49+CS49)/MAX(DA49+CS49+DB49, 0.1)*$I$9+DB49/MAX(DA49+CS49+DB49, 0.1)*$J$9))/($B$11+$C$11+$F$11)</f>
        <v>0</v>
      </c>
      <c r="BQ49">
        <f>($B$11*$K$9+$C$11*$K$9+$F$11*((DA49+CS49)/MAX(DA49+CS49+DB49, 0.1)*$P$9+DB49/MAX(DA49+CS49+DB49, 0.1)*$Q$9))/($B$11+$C$11+$F$11)</f>
        <v>0</v>
      </c>
      <c r="BR49">
        <v>6</v>
      </c>
      <c r="BS49">
        <v>0.5</v>
      </c>
      <c r="BT49" t="s">
        <v>294</v>
      </c>
      <c r="BU49">
        <v>2</v>
      </c>
      <c r="BV49">
        <v>1620158294.5</v>
      </c>
      <c r="BW49">
        <v>402.371333333333</v>
      </c>
      <c r="BX49">
        <v>420.076666666667</v>
      </c>
      <c r="BY49">
        <v>15.4131666666667</v>
      </c>
      <c r="BZ49">
        <v>10.3596666666667</v>
      </c>
      <c r="CA49">
        <v>403.423666666667</v>
      </c>
      <c r="CB49">
        <v>15.5726</v>
      </c>
      <c r="CC49">
        <v>699.995</v>
      </c>
      <c r="CD49">
        <v>101.314</v>
      </c>
      <c r="CE49">
        <v>0.0995715333333333</v>
      </c>
      <c r="CF49">
        <v>24.9585666666667</v>
      </c>
      <c r="CG49">
        <v>24.0386333333333</v>
      </c>
      <c r="CH49">
        <v>999.9</v>
      </c>
      <c r="CI49">
        <v>0</v>
      </c>
      <c r="CJ49">
        <v>0</v>
      </c>
      <c r="CK49">
        <v>10001.64</v>
      </c>
      <c r="CL49">
        <v>0</v>
      </c>
      <c r="CM49">
        <v>2.42621</v>
      </c>
      <c r="CN49">
        <v>600.021333333333</v>
      </c>
      <c r="CO49">
        <v>0.933015</v>
      </c>
      <c r="CP49">
        <v>0.0669845</v>
      </c>
      <c r="CQ49">
        <v>0</v>
      </c>
      <c r="CR49">
        <v>1216.11</v>
      </c>
      <c r="CS49">
        <v>4.99912</v>
      </c>
      <c r="CT49">
        <v>7256.11666666667</v>
      </c>
      <c r="CU49">
        <v>3805.71666666667</v>
      </c>
      <c r="CV49">
        <v>38.5</v>
      </c>
      <c r="CW49">
        <v>41.187</v>
      </c>
      <c r="CX49">
        <v>40.2496666666667</v>
      </c>
      <c r="CY49">
        <v>41.208</v>
      </c>
      <c r="CZ49">
        <v>40.6663333333333</v>
      </c>
      <c r="DA49">
        <v>555.163333333333</v>
      </c>
      <c r="DB49">
        <v>39.86</v>
      </c>
      <c r="DC49">
        <v>0</v>
      </c>
      <c r="DD49">
        <v>1620158295.6</v>
      </c>
      <c r="DE49">
        <v>0</v>
      </c>
      <c r="DF49">
        <v>1213.88461538462</v>
      </c>
      <c r="DG49">
        <v>21.95623931107</v>
      </c>
      <c r="DH49">
        <v>124.787692285815</v>
      </c>
      <c r="DI49">
        <v>7242.13461538462</v>
      </c>
      <c r="DJ49">
        <v>15</v>
      </c>
      <c r="DK49">
        <v>1620157099.6</v>
      </c>
      <c r="DL49" t="s">
        <v>295</v>
      </c>
      <c r="DM49">
        <v>1620157083.1</v>
      </c>
      <c r="DN49">
        <v>1620157099.6</v>
      </c>
      <c r="DO49">
        <v>2</v>
      </c>
      <c r="DP49">
        <v>0.156</v>
      </c>
      <c r="DQ49">
        <v>-0.024</v>
      </c>
      <c r="DR49">
        <v>-1.052</v>
      </c>
      <c r="DS49">
        <v>-0.159</v>
      </c>
      <c r="DT49">
        <v>420</v>
      </c>
      <c r="DU49">
        <v>23</v>
      </c>
      <c r="DV49">
        <v>0.12</v>
      </c>
      <c r="DW49">
        <v>0.02</v>
      </c>
      <c r="DX49">
        <v>-17.7926675</v>
      </c>
      <c r="DY49">
        <v>0.533830018761786</v>
      </c>
      <c r="DZ49">
        <v>0.0736192039738954</v>
      </c>
      <c r="EA49">
        <v>0</v>
      </c>
      <c r="EB49">
        <v>1212.81205882353</v>
      </c>
      <c r="EC49">
        <v>21.5322651238788</v>
      </c>
      <c r="ED49">
        <v>2.11402150833813</v>
      </c>
      <c r="EE49">
        <v>0</v>
      </c>
      <c r="EF49">
        <v>5.07258875</v>
      </c>
      <c r="EG49">
        <v>-0.0717979362101431</v>
      </c>
      <c r="EH49">
        <v>0.0251439390497492</v>
      </c>
      <c r="EI49">
        <v>1</v>
      </c>
      <c r="EJ49">
        <v>1</v>
      </c>
      <c r="EK49">
        <v>3</v>
      </c>
      <c r="EL49" t="s">
        <v>314</v>
      </c>
      <c r="EM49">
        <v>100</v>
      </c>
      <c r="EN49">
        <v>100</v>
      </c>
      <c r="EO49">
        <v>-1.052</v>
      </c>
      <c r="EP49">
        <v>-0.1595</v>
      </c>
      <c r="EQ49">
        <v>-1.05234999999988</v>
      </c>
      <c r="ER49">
        <v>0</v>
      </c>
      <c r="ES49">
        <v>0</v>
      </c>
      <c r="ET49">
        <v>0</v>
      </c>
      <c r="EU49">
        <v>-0.159414285714281</v>
      </c>
      <c r="EV49">
        <v>0</v>
      </c>
      <c r="EW49">
        <v>0</v>
      </c>
      <c r="EX49">
        <v>0</v>
      </c>
      <c r="EY49">
        <v>-1</v>
      </c>
      <c r="EZ49">
        <v>-1</v>
      </c>
      <c r="FA49">
        <v>-1</v>
      </c>
      <c r="FB49">
        <v>-1</v>
      </c>
      <c r="FC49">
        <v>20.2</v>
      </c>
      <c r="FD49">
        <v>19.9</v>
      </c>
      <c r="FE49">
        <v>2</v>
      </c>
      <c r="FF49">
        <v>791.315</v>
      </c>
      <c r="FG49">
        <v>702.983</v>
      </c>
      <c r="FH49">
        <v>17.0273</v>
      </c>
      <c r="FI49">
        <v>26.6199</v>
      </c>
      <c r="FJ49">
        <v>30.0001</v>
      </c>
      <c r="FK49">
        <v>26.4999</v>
      </c>
      <c r="FL49">
        <v>26.4634</v>
      </c>
      <c r="FM49">
        <v>26.5693</v>
      </c>
      <c r="FN49">
        <v>60.6374</v>
      </c>
      <c r="FO49">
        <v>75.9817</v>
      </c>
      <c r="FP49">
        <v>16.94</v>
      </c>
      <c r="FQ49">
        <v>420</v>
      </c>
      <c r="FR49">
        <v>10.0506</v>
      </c>
      <c r="FS49">
        <v>101.743</v>
      </c>
      <c r="FT49">
        <v>100.232</v>
      </c>
    </row>
    <row r="50" spans="1:176">
      <c r="A50">
        <v>34</v>
      </c>
      <c r="B50">
        <v>1620158325.5</v>
      </c>
      <c r="C50">
        <v>990.400000095367</v>
      </c>
      <c r="D50" t="s">
        <v>364</v>
      </c>
      <c r="E50" t="s">
        <v>365</v>
      </c>
      <c r="F50">
        <v>1620158324.5</v>
      </c>
      <c r="G50">
        <f>CC50*AE50*(BY50-BZ50)/(100*BR50*(1000-AE50*BY50))</f>
        <v>0</v>
      </c>
      <c r="H50">
        <f>CC50*AE50*(BX50-BW50*(1000-AE50*BZ50)/(1000-AE50*BY50))/(100*BR50)</f>
        <v>0</v>
      </c>
      <c r="I50">
        <f>BW50 - IF(AE50&gt;1, H50*BR50*100.0/(AG50*CK50), 0)</f>
        <v>0</v>
      </c>
      <c r="J50">
        <f>((P50-G50/2)*I50-H50)/(P50+G50/2)</f>
        <v>0</v>
      </c>
      <c r="K50">
        <f>J50*(CD50+CE50)/1000.0</f>
        <v>0</v>
      </c>
      <c r="L50">
        <f>(BW50 - IF(AE50&gt;1, H50*BR50*100.0/(AG50*CK50), 0))*(CD50+CE50)/1000.0</f>
        <v>0</v>
      </c>
      <c r="M50">
        <f>2.0/((1/O50-1/N50)+SIGN(O50)*SQRT((1/O50-1/N50)*(1/O50-1/N50) + 4*BS50/((BS50+1)*(BS50+1))*(2*1/O50*1/N50-1/N50*1/N50)))</f>
        <v>0</v>
      </c>
      <c r="N50">
        <f>IF(LEFT(BT50,1)&lt;&gt;"0",IF(LEFT(BT50,1)="1",3.0,BU50),$D$5+$E$5*(CK50*CD50/($K$5*1000))+$F$5*(CK50*CD50/($K$5*1000))*MAX(MIN(BR50,$J$5),$I$5)*MAX(MIN(BR50,$J$5),$I$5)+$G$5*MAX(MIN(BR50,$J$5),$I$5)*(CK50*CD50/($K$5*1000))+$H$5*(CK50*CD50/($K$5*1000))*(CK50*CD50/($K$5*1000)))</f>
        <v>0</v>
      </c>
      <c r="O50">
        <f>G50*(1000-(1000*0.61365*exp(17.502*S50/(240.97+S50))/(CD50+CE50)+BY50)/2)/(1000*0.61365*exp(17.502*S50/(240.97+S50))/(CD50+CE50)-BY50)</f>
        <v>0</v>
      </c>
      <c r="P50">
        <f>1/((BS50+1)/(M50/1.6)+1/(N50/1.37)) + BS50/((BS50+1)/(M50/1.6) + BS50/(N50/1.37))</f>
        <v>0</v>
      </c>
      <c r="Q50">
        <f>(BO50*BQ50)</f>
        <v>0</v>
      </c>
      <c r="R50">
        <f>(CF50+(Q50+2*0.95*5.67E-8*(((CF50+$B$7)+273)^4-(CF50+273)^4)-44100*G50)/(1.84*29.3*N50+8*0.95*5.67E-8*(CF50+273)^3))</f>
        <v>0</v>
      </c>
      <c r="S50">
        <f>($C$7*CG50+$D$7*CH50+$E$7*R50)</f>
        <v>0</v>
      </c>
      <c r="T50">
        <f>0.61365*exp(17.502*S50/(240.97+S50))</f>
        <v>0</v>
      </c>
      <c r="U50">
        <f>(V50/W50*100)</f>
        <v>0</v>
      </c>
      <c r="V50">
        <f>BY50*(CD50+CE50)/1000</f>
        <v>0</v>
      </c>
      <c r="W50">
        <f>0.61365*exp(17.502*CF50/(240.97+CF50))</f>
        <v>0</v>
      </c>
      <c r="X50">
        <f>(T50-BY50*(CD50+CE50)/1000)</f>
        <v>0</v>
      </c>
      <c r="Y50">
        <f>(-G50*44100)</f>
        <v>0</v>
      </c>
      <c r="Z50">
        <f>2*29.3*N50*0.92*(CF50-S50)</f>
        <v>0</v>
      </c>
      <c r="AA50">
        <f>2*0.95*5.67E-8*(((CF50+$B$7)+273)^4-(S50+273)^4)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MAX(0,($B$13+$C$13*CK50)/(1+$D$13*CK50)*CD50/(CF50+273)*$E$13)</f>
        <v>0</v>
      </c>
      <c r="AH50" t="s">
        <v>293</v>
      </c>
      <c r="AI50">
        <v>0</v>
      </c>
      <c r="AJ50">
        <v>0</v>
      </c>
      <c r="AK50">
        <f>AJ50-AI50</f>
        <v>0</v>
      </c>
      <c r="AL50">
        <f>AK50/AJ50</f>
        <v>0</v>
      </c>
      <c r="AM50">
        <v>0</v>
      </c>
      <c r="AN50" t="s">
        <v>293</v>
      </c>
      <c r="AO50">
        <v>0</v>
      </c>
      <c r="AP50">
        <v>0</v>
      </c>
      <c r="AQ50">
        <f>1-AO50/AP50</f>
        <v>0</v>
      </c>
      <c r="AR50">
        <v>0.5</v>
      </c>
      <c r="AS50">
        <f>BO50</f>
        <v>0</v>
      </c>
      <c r="AT50">
        <f>H50</f>
        <v>0</v>
      </c>
      <c r="AU50">
        <f>AQ50*AR50*AS50</f>
        <v>0</v>
      </c>
      <c r="AV50">
        <f>BA50/AP50</f>
        <v>0</v>
      </c>
      <c r="AW50">
        <f>(AT50-AM50)/AS50</f>
        <v>0</v>
      </c>
      <c r="AX50">
        <f>(AJ50-AP50)/AP50</f>
        <v>0</v>
      </c>
      <c r="AY50" t="s">
        <v>293</v>
      </c>
      <c r="AZ50">
        <v>0</v>
      </c>
      <c r="BA50">
        <f>AP50-AZ50</f>
        <v>0</v>
      </c>
      <c r="BB50">
        <f>(AP50-AO50)/(AP50-AZ50)</f>
        <v>0</v>
      </c>
      <c r="BC50">
        <f>(AJ50-AP50)/(AJ50-AZ50)</f>
        <v>0</v>
      </c>
      <c r="BD50">
        <f>(AP50-AO50)/(AP50-AI50)</f>
        <v>0</v>
      </c>
      <c r="BE50">
        <f>(AJ50-AP50)/(AJ50-AI50)</f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f>$B$11*CL50+$C$11*CM50+$F$11*CN50*(1-CQ50)</f>
        <v>0</v>
      </c>
      <c r="BO50">
        <f>BN50*BP50</f>
        <v>0</v>
      </c>
      <c r="BP50">
        <f>($B$11*$D$9+$C$11*$D$9+$F$11*((DA50+CS50)/MAX(DA50+CS50+DB50, 0.1)*$I$9+DB50/MAX(DA50+CS50+DB50, 0.1)*$J$9))/($B$11+$C$11+$F$11)</f>
        <v>0</v>
      </c>
      <c r="BQ50">
        <f>($B$11*$K$9+$C$11*$K$9+$F$11*((DA50+CS50)/MAX(DA50+CS50+DB50, 0.1)*$P$9+DB50/MAX(DA50+CS50+DB50, 0.1)*$Q$9))/($B$11+$C$11+$F$11)</f>
        <v>0</v>
      </c>
      <c r="BR50">
        <v>6</v>
      </c>
      <c r="BS50">
        <v>0.5</v>
      </c>
      <c r="BT50" t="s">
        <v>294</v>
      </c>
      <c r="BU50">
        <v>2</v>
      </c>
      <c r="BV50">
        <v>1620158324.5</v>
      </c>
      <c r="BW50">
        <v>402.682666666667</v>
      </c>
      <c r="BX50">
        <v>420.117333333333</v>
      </c>
      <c r="BY50">
        <v>14.2780333333333</v>
      </c>
      <c r="BZ50">
        <v>9.20035666666667</v>
      </c>
      <c r="CA50">
        <v>403.735</v>
      </c>
      <c r="CB50">
        <v>14.4374333333333</v>
      </c>
      <c r="CC50">
        <v>700.035333333333</v>
      </c>
      <c r="CD50">
        <v>101.314666666667</v>
      </c>
      <c r="CE50">
        <v>0.100217666666667</v>
      </c>
      <c r="CF50">
        <v>24.2979666666667</v>
      </c>
      <c r="CG50">
        <v>23.3876666666667</v>
      </c>
      <c r="CH50">
        <v>999.9</v>
      </c>
      <c r="CI50">
        <v>0</v>
      </c>
      <c r="CJ50">
        <v>0</v>
      </c>
      <c r="CK50">
        <v>9995.62666666667</v>
      </c>
      <c r="CL50">
        <v>0</v>
      </c>
      <c r="CM50">
        <v>2.43999</v>
      </c>
      <c r="CN50">
        <v>600.058</v>
      </c>
      <c r="CO50">
        <v>0.933015</v>
      </c>
      <c r="CP50">
        <v>0.0669845</v>
      </c>
      <c r="CQ50">
        <v>0</v>
      </c>
      <c r="CR50">
        <v>1227.43333333333</v>
      </c>
      <c r="CS50">
        <v>4.99912</v>
      </c>
      <c r="CT50">
        <v>7318.74666666667</v>
      </c>
      <c r="CU50">
        <v>3805.94666666667</v>
      </c>
      <c r="CV50">
        <v>38.1246666666667</v>
      </c>
      <c r="CW50">
        <v>41.1456666666667</v>
      </c>
      <c r="CX50">
        <v>40.1036666666667</v>
      </c>
      <c r="CY50">
        <v>41.1873333333333</v>
      </c>
      <c r="CZ50">
        <v>40.5203333333333</v>
      </c>
      <c r="DA50">
        <v>555.2</v>
      </c>
      <c r="DB50">
        <v>39.86</v>
      </c>
      <c r="DC50">
        <v>0</v>
      </c>
      <c r="DD50">
        <v>1620158325.6</v>
      </c>
      <c r="DE50">
        <v>0</v>
      </c>
      <c r="DF50">
        <v>1224.84038461538</v>
      </c>
      <c r="DG50">
        <v>22.0092307744484</v>
      </c>
      <c r="DH50">
        <v>119.345299111949</v>
      </c>
      <c r="DI50">
        <v>7303.74269230769</v>
      </c>
      <c r="DJ50">
        <v>15</v>
      </c>
      <c r="DK50">
        <v>1620157099.6</v>
      </c>
      <c r="DL50" t="s">
        <v>295</v>
      </c>
      <c r="DM50">
        <v>1620157083.1</v>
      </c>
      <c r="DN50">
        <v>1620157099.6</v>
      </c>
      <c r="DO50">
        <v>2</v>
      </c>
      <c r="DP50">
        <v>0.156</v>
      </c>
      <c r="DQ50">
        <v>-0.024</v>
      </c>
      <c r="DR50">
        <v>-1.052</v>
      </c>
      <c r="DS50">
        <v>-0.159</v>
      </c>
      <c r="DT50">
        <v>420</v>
      </c>
      <c r="DU50">
        <v>23</v>
      </c>
      <c r="DV50">
        <v>0.12</v>
      </c>
      <c r="DW50">
        <v>0.02</v>
      </c>
      <c r="DX50">
        <v>-17.5349375</v>
      </c>
      <c r="DY50">
        <v>0.723090056285186</v>
      </c>
      <c r="DZ50">
        <v>0.0739579734967771</v>
      </c>
      <c r="EA50">
        <v>0</v>
      </c>
      <c r="EB50">
        <v>1223.83314285714</v>
      </c>
      <c r="EC50">
        <v>22.2318249084796</v>
      </c>
      <c r="ED50">
        <v>2.25965960954748</v>
      </c>
      <c r="EE50">
        <v>0</v>
      </c>
      <c r="EF50">
        <v>5.07134725</v>
      </c>
      <c r="EG50">
        <v>-0.0565318198874379</v>
      </c>
      <c r="EH50">
        <v>0.0125405623852162</v>
      </c>
      <c r="EI50">
        <v>1</v>
      </c>
      <c r="EJ50">
        <v>1</v>
      </c>
      <c r="EK50">
        <v>3</v>
      </c>
      <c r="EL50" t="s">
        <v>314</v>
      </c>
      <c r="EM50">
        <v>100</v>
      </c>
      <c r="EN50">
        <v>100</v>
      </c>
      <c r="EO50">
        <v>-1.052</v>
      </c>
      <c r="EP50">
        <v>-0.1594</v>
      </c>
      <c r="EQ50">
        <v>-1.05234999999988</v>
      </c>
      <c r="ER50">
        <v>0</v>
      </c>
      <c r="ES50">
        <v>0</v>
      </c>
      <c r="ET50">
        <v>0</v>
      </c>
      <c r="EU50">
        <v>-0.159414285714281</v>
      </c>
      <c r="EV50">
        <v>0</v>
      </c>
      <c r="EW50">
        <v>0</v>
      </c>
      <c r="EX50">
        <v>0</v>
      </c>
      <c r="EY50">
        <v>-1</v>
      </c>
      <c r="EZ50">
        <v>-1</v>
      </c>
      <c r="FA50">
        <v>-1</v>
      </c>
      <c r="FB50">
        <v>-1</v>
      </c>
      <c r="FC50">
        <v>20.7</v>
      </c>
      <c r="FD50">
        <v>20.4</v>
      </c>
      <c r="FE50">
        <v>2</v>
      </c>
      <c r="FF50">
        <v>790.982</v>
      </c>
      <c r="FG50">
        <v>701.532</v>
      </c>
      <c r="FH50">
        <v>16.0357</v>
      </c>
      <c r="FI50">
        <v>26.5738</v>
      </c>
      <c r="FJ50">
        <v>30</v>
      </c>
      <c r="FK50">
        <v>26.4609</v>
      </c>
      <c r="FL50">
        <v>26.4245</v>
      </c>
      <c r="FM50">
        <v>26.5424</v>
      </c>
      <c r="FN50">
        <v>64.1123</v>
      </c>
      <c r="FO50">
        <v>72.3383</v>
      </c>
      <c r="FP50">
        <v>15.93</v>
      </c>
      <c r="FQ50">
        <v>420</v>
      </c>
      <c r="FR50">
        <v>8.87688</v>
      </c>
      <c r="FS50">
        <v>101.748</v>
      </c>
      <c r="FT50">
        <v>100.239</v>
      </c>
    </row>
    <row r="51" spans="1:176">
      <c r="A51">
        <v>35</v>
      </c>
      <c r="B51">
        <v>1620158355.5</v>
      </c>
      <c r="C51">
        <v>1020.40000009537</v>
      </c>
      <c r="D51" t="s">
        <v>366</v>
      </c>
      <c r="E51" t="s">
        <v>367</v>
      </c>
      <c r="F51">
        <v>1620158354.5</v>
      </c>
      <c r="G51">
        <f>CC51*AE51*(BY51-BZ51)/(100*BR51*(1000-AE51*BY51))</f>
        <v>0</v>
      </c>
      <c r="H51">
        <f>CC51*AE51*(BX51-BW51*(1000-AE51*BZ51)/(1000-AE51*BY51))/(100*BR51)</f>
        <v>0</v>
      </c>
      <c r="I51">
        <f>BW51 - IF(AE51&gt;1, H51*BR51*100.0/(AG51*CK51), 0)</f>
        <v>0</v>
      </c>
      <c r="J51">
        <f>((P51-G51/2)*I51-H51)/(P51+G51/2)</f>
        <v>0</v>
      </c>
      <c r="K51">
        <f>J51*(CD51+CE51)/1000.0</f>
        <v>0</v>
      </c>
      <c r="L51">
        <f>(BW51 - IF(AE51&gt;1, H51*BR51*100.0/(AG51*CK51), 0))*(CD51+CE51)/1000.0</f>
        <v>0</v>
      </c>
      <c r="M51">
        <f>2.0/((1/O51-1/N51)+SIGN(O51)*SQRT((1/O51-1/N51)*(1/O51-1/N51) + 4*BS51/((BS51+1)*(BS51+1))*(2*1/O51*1/N51-1/N51*1/N51)))</f>
        <v>0</v>
      </c>
      <c r="N51">
        <f>IF(LEFT(BT51,1)&lt;&gt;"0",IF(LEFT(BT51,1)="1",3.0,BU51),$D$5+$E$5*(CK51*CD51/($K$5*1000))+$F$5*(CK51*CD51/($K$5*1000))*MAX(MIN(BR51,$J$5),$I$5)*MAX(MIN(BR51,$J$5),$I$5)+$G$5*MAX(MIN(BR51,$J$5),$I$5)*(CK51*CD51/($K$5*1000))+$H$5*(CK51*CD51/($K$5*1000))*(CK51*CD51/($K$5*1000)))</f>
        <v>0</v>
      </c>
      <c r="O51">
        <f>G51*(1000-(1000*0.61365*exp(17.502*S51/(240.97+S51))/(CD51+CE51)+BY51)/2)/(1000*0.61365*exp(17.502*S51/(240.97+S51))/(CD51+CE51)-BY51)</f>
        <v>0</v>
      </c>
      <c r="P51">
        <f>1/((BS51+1)/(M51/1.6)+1/(N51/1.37)) + BS51/((BS51+1)/(M51/1.6) + BS51/(N51/1.37))</f>
        <v>0</v>
      </c>
      <c r="Q51">
        <f>(BO51*BQ51)</f>
        <v>0</v>
      </c>
      <c r="R51">
        <f>(CF51+(Q51+2*0.95*5.67E-8*(((CF51+$B$7)+273)^4-(CF51+273)^4)-44100*G51)/(1.84*29.3*N51+8*0.95*5.67E-8*(CF51+273)^3))</f>
        <v>0</v>
      </c>
      <c r="S51">
        <f>($C$7*CG51+$D$7*CH51+$E$7*R51)</f>
        <v>0</v>
      </c>
      <c r="T51">
        <f>0.61365*exp(17.502*S51/(240.97+S51))</f>
        <v>0</v>
      </c>
      <c r="U51">
        <f>(V51/W51*100)</f>
        <v>0</v>
      </c>
      <c r="V51">
        <f>BY51*(CD51+CE51)/1000</f>
        <v>0</v>
      </c>
      <c r="W51">
        <f>0.61365*exp(17.502*CF51/(240.97+CF51))</f>
        <v>0</v>
      </c>
      <c r="X51">
        <f>(T51-BY51*(CD51+CE51)/1000)</f>
        <v>0</v>
      </c>
      <c r="Y51">
        <f>(-G51*44100)</f>
        <v>0</v>
      </c>
      <c r="Z51">
        <f>2*29.3*N51*0.92*(CF51-S51)</f>
        <v>0</v>
      </c>
      <c r="AA51">
        <f>2*0.95*5.67E-8*(((CF51+$B$7)+273)^4-(S51+273)^4)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MAX(0,($B$13+$C$13*CK51)/(1+$D$13*CK51)*CD51/(CF51+273)*$E$13)</f>
        <v>0</v>
      </c>
      <c r="AH51" t="s">
        <v>293</v>
      </c>
      <c r="AI51">
        <v>0</v>
      </c>
      <c r="AJ51">
        <v>0</v>
      </c>
      <c r="AK51">
        <f>AJ51-AI51</f>
        <v>0</v>
      </c>
      <c r="AL51">
        <f>AK51/AJ51</f>
        <v>0</v>
      </c>
      <c r="AM51">
        <v>0</v>
      </c>
      <c r="AN51" t="s">
        <v>293</v>
      </c>
      <c r="AO51">
        <v>0</v>
      </c>
      <c r="AP51">
        <v>0</v>
      </c>
      <c r="AQ51">
        <f>1-AO51/AP51</f>
        <v>0</v>
      </c>
      <c r="AR51">
        <v>0.5</v>
      </c>
      <c r="AS51">
        <f>BO51</f>
        <v>0</v>
      </c>
      <c r="AT51">
        <f>H51</f>
        <v>0</v>
      </c>
      <c r="AU51">
        <f>AQ51*AR51*AS51</f>
        <v>0</v>
      </c>
      <c r="AV51">
        <f>BA51/AP51</f>
        <v>0</v>
      </c>
      <c r="AW51">
        <f>(AT51-AM51)/AS51</f>
        <v>0</v>
      </c>
      <c r="AX51">
        <f>(AJ51-AP51)/AP51</f>
        <v>0</v>
      </c>
      <c r="AY51" t="s">
        <v>293</v>
      </c>
      <c r="AZ51">
        <v>0</v>
      </c>
      <c r="BA51">
        <f>AP51-AZ51</f>
        <v>0</v>
      </c>
      <c r="BB51">
        <f>(AP51-AO51)/(AP51-AZ51)</f>
        <v>0</v>
      </c>
      <c r="BC51">
        <f>(AJ51-AP51)/(AJ51-AZ51)</f>
        <v>0</v>
      </c>
      <c r="BD51">
        <f>(AP51-AO51)/(AP51-AI51)</f>
        <v>0</v>
      </c>
      <c r="BE51">
        <f>(AJ51-AP51)/(AJ51-AI51)</f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f>$B$11*CL51+$C$11*CM51+$F$11*CN51*(1-CQ51)</f>
        <v>0</v>
      </c>
      <c r="BO51">
        <f>BN51*BP51</f>
        <v>0</v>
      </c>
      <c r="BP51">
        <f>($B$11*$D$9+$C$11*$D$9+$F$11*((DA51+CS51)/MAX(DA51+CS51+DB51, 0.1)*$I$9+DB51/MAX(DA51+CS51+DB51, 0.1)*$J$9))/($B$11+$C$11+$F$11)</f>
        <v>0</v>
      </c>
      <c r="BQ51">
        <f>($B$11*$K$9+$C$11*$K$9+$F$11*((DA51+CS51)/MAX(DA51+CS51+DB51, 0.1)*$P$9+DB51/MAX(DA51+CS51+DB51, 0.1)*$Q$9))/($B$11+$C$11+$F$11)</f>
        <v>0</v>
      </c>
      <c r="BR51">
        <v>6</v>
      </c>
      <c r="BS51">
        <v>0.5</v>
      </c>
      <c r="BT51" t="s">
        <v>294</v>
      </c>
      <c r="BU51">
        <v>2</v>
      </c>
      <c r="BV51">
        <v>1620158354.5</v>
      </c>
      <c r="BW51">
        <v>402.946</v>
      </c>
      <c r="BX51">
        <v>420.135</v>
      </c>
      <c r="BY51">
        <v>13.1690666666667</v>
      </c>
      <c r="BZ51">
        <v>8.14561666666667</v>
      </c>
      <c r="CA51">
        <v>403.998</v>
      </c>
      <c r="CB51">
        <v>13.3284666666667</v>
      </c>
      <c r="CC51">
        <v>700.014</v>
      </c>
      <c r="CD51">
        <v>101.312</v>
      </c>
      <c r="CE51">
        <v>0.0997678666666667</v>
      </c>
      <c r="CF51">
        <v>23.6383</v>
      </c>
      <c r="CG51">
        <v>22.7537</v>
      </c>
      <c r="CH51">
        <v>999.9</v>
      </c>
      <c r="CI51">
        <v>0</v>
      </c>
      <c r="CJ51">
        <v>0</v>
      </c>
      <c r="CK51">
        <v>9997.08</v>
      </c>
      <c r="CL51">
        <v>0</v>
      </c>
      <c r="CM51">
        <v>2.42621</v>
      </c>
      <c r="CN51">
        <v>600.091</v>
      </c>
      <c r="CO51">
        <v>0.933015</v>
      </c>
      <c r="CP51">
        <v>0.0669845</v>
      </c>
      <c r="CQ51">
        <v>0</v>
      </c>
      <c r="CR51">
        <v>1237.94</v>
      </c>
      <c r="CS51">
        <v>4.99912</v>
      </c>
      <c r="CT51">
        <v>7379.06</v>
      </c>
      <c r="CU51">
        <v>3806.15666666667</v>
      </c>
      <c r="CV51">
        <v>38.2083333333333</v>
      </c>
      <c r="CW51">
        <v>41.104</v>
      </c>
      <c r="CX51">
        <v>40.1246666666667</v>
      </c>
      <c r="CY51">
        <v>41.1456666666667</v>
      </c>
      <c r="CZ51">
        <v>40.458</v>
      </c>
      <c r="DA51">
        <v>555.23</v>
      </c>
      <c r="DB51">
        <v>39.86</v>
      </c>
      <c r="DC51">
        <v>0</v>
      </c>
      <c r="DD51">
        <v>1620158355.6</v>
      </c>
      <c r="DE51">
        <v>0</v>
      </c>
      <c r="DF51">
        <v>1235.60769230769</v>
      </c>
      <c r="DG51">
        <v>21.2123076955963</v>
      </c>
      <c r="DH51">
        <v>119.832478605251</v>
      </c>
      <c r="DI51">
        <v>7364.37615384615</v>
      </c>
      <c r="DJ51">
        <v>15</v>
      </c>
      <c r="DK51">
        <v>1620157099.6</v>
      </c>
      <c r="DL51" t="s">
        <v>295</v>
      </c>
      <c r="DM51">
        <v>1620157083.1</v>
      </c>
      <c r="DN51">
        <v>1620157099.6</v>
      </c>
      <c r="DO51">
        <v>2</v>
      </c>
      <c r="DP51">
        <v>0.156</v>
      </c>
      <c r="DQ51">
        <v>-0.024</v>
      </c>
      <c r="DR51">
        <v>-1.052</v>
      </c>
      <c r="DS51">
        <v>-0.159</v>
      </c>
      <c r="DT51">
        <v>420</v>
      </c>
      <c r="DU51">
        <v>23</v>
      </c>
      <c r="DV51">
        <v>0.12</v>
      </c>
      <c r="DW51">
        <v>0.02</v>
      </c>
      <c r="DX51">
        <v>-17.2311625</v>
      </c>
      <c r="DY51">
        <v>0.589410506566625</v>
      </c>
      <c r="DZ51">
        <v>0.0620798988703266</v>
      </c>
      <c r="EA51">
        <v>0</v>
      </c>
      <c r="EB51">
        <v>1234.66757575758</v>
      </c>
      <c r="EC51">
        <v>21.2476934711357</v>
      </c>
      <c r="ED51">
        <v>2.0366133955782</v>
      </c>
      <c r="EE51">
        <v>0</v>
      </c>
      <c r="EF51">
        <v>5.04273</v>
      </c>
      <c r="EG51">
        <v>-0.136595347091943</v>
      </c>
      <c r="EH51">
        <v>0.0240744918949497</v>
      </c>
      <c r="EI51">
        <v>0</v>
      </c>
      <c r="EJ51">
        <v>0</v>
      </c>
      <c r="EK51">
        <v>3</v>
      </c>
      <c r="EL51" t="s">
        <v>347</v>
      </c>
      <c r="EM51">
        <v>100</v>
      </c>
      <c r="EN51">
        <v>100</v>
      </c>
      <c r="EO51">
        <v>-1.053</v>
      </c>
      <c r="EP51">
        <v>-0.1594</v>
      </c>
      <c r="EQ51">
        <v>-1.05234999999988</v>
      </c>
      <c r="ER51">
        <v>0</v>
      </c>
      <c r="ES51">
        <v>0</v>
      </c>
      <c r="ET51">
        <v>0</v>
      </c>
      <c r="EU51">
        <v>-0.159414285714281</v>
      </c>
      <c r="EV51">
        <v>0</v>
      </c>
      <c r="EW51">
        <v>0</v>
      </c>
      <c r="EX51">
        <v>0</v>
      </c>
      <c r="EY51">
        <v>-1</v>
      </c>
      <c r="EZ51">
        <v>-1</v>
      </c>
      <c r="FA51">
        <v>-1</v>
      </c>
      <c r="FB51">
        <v>-1</v>
      </c>
      <c r="FC51">
        <v>21.2</v>
      </c>
      <c r="FD51">
        <v>20.9</v>
      </c>
      <c r="FE51">
        <v>2</v>
      </c>
      <c r="FF51">
        <v>790.696</v>
      </c>
      <c r="FG51">
        <v>700.141</v>
      </c>
      <c r="FH51">
        <v>15.0338</v>
      </c>
      <c r="FI51">
        <v>26.5296</v>
      </c>
      <c r="FJ51">
        <v>29.9999</v>
      </c>
      <c r="FK51">
        <v>26.4224</v>
      </c>
      <c r="FL51">
        <v>26.3865</v>
      </c>
      <c r="FM51">
        <v>26.5185</v>
      </c>
      <c r="FN51">
        <v>66.5538</v>
      </c>
      <c r="FO51">
        <v>68.4594</v>
      </c>
      <c r="FP51">
        <v>14.92</v>
      </c>
      <c r="FQ51">
        <v>420</v>
      </c>
      <c r="FR51">
        <v>7.89863</v>
      </c>
      <c r="FS51">
        <v>101.753</v>
      </c>
      <c r="FT51">
        <v>100.243</v>
      </c>
    </row>
    <row r="52" spans="1:176">
      <c r="A52">
        <v>36</v>
      </c>
      <c r="B52">
        <v>1620158385.5</v>
      </c>
      <c r="C52">
        <v>1050.40000009537</v>
      </c>
      <c r="D52" t="s">
        <v>368</v>
      </c>
      <c r="E52" t="s">
        <v>369</v>
      </c>
      <c r="F52">
        <v>1620158384.5</v>
      </c>
      <c r="G52">
        <f>CC52*AE52*(BY52-BZ52)/(100*BR52*(1000-AE52*BY52))</f>
        <v>0</v>
      </c>
      <c r="H52">
        <f>CC52*AE52*(BX52-BW52*(1000-AE52*BZ52)/(1000-AE52*BY52))/(100*BR52)</f>
        <v>0</v>
      </c>
      <c r="I52">
        <f>BW52 - IF(AE52&gt;1, H52*BR52*100.0/(AG52*CK52), 0)</f>
        <v>0</v>
      </c>
      <c r="J52">
        <f>((P52-G52/2)*I52-H52)/(P52+G52/2)</f>
        <v>0</v>
      </c>
      <c r="K52">
        <f>J52*(CD52+CE52)/1000.0</f>
        <v>0</v>
      </c>
      <c r="L52">
        <f>(BW52 - IF(AE52&gt;1, H52*BR52*100.0/(AG52*CK52), 0))*(CD52+CE52)/1000.0</f>
        <v>0</v>
      </c>
      <c r="M52">
        <f>2.0/((1/O52-1/N52)+SIGN(O52)*SQRT((1/O52-1/N52)*(1/O52-1/N52) + 4*BS52/((BS52+1)*(BS52+1))*(2*1/O52*1/N52-1/N52*1/N52)))</f>
        <v>0</v>
      </c>
      <c r="N52">
        <f>IF(LEFT(BT52,1)&lt;&gt;"0",IF(LEFT(BT52,1)="1",3.0,BU52),$D$5+$E$5*(CK52*CD52/($K$5*1000))+$F$5*(CK52*CD52/($K$5*1000))*MAX(MIN(BR52,$J$5),$I$5)*MAX(MIN(BR52,$J$5),$I$5)+$G$5*MAX(MIN(BR52,$J$5),$I$5)*(CK52*CD52/($K$5*1000))+$H$5*(CK52*CD52/($K$5*1000))*(CK52*CD52/($K$5*1000)))</f>
        <v>0</v>
      </c>
      <c r="O52">
        <f>G52*(1000-(1000*0.61365*exp(17.502*S52/(240.97+S52))/(CD52+CE52)+BY52)/2)/(1000*0.61365*exp(17.502*S52/(240.97+S52))/(CD52+CE52)-BY52)</f>
        <v>0</v>
      </c>
      <c r="P52">
        <f>1/((BS52+1)/(M52/1.6)+1/(N52/1.37)) + BS52/((BS52+1)/(M52/1.6) + BS52/(N52/1.37))</f>
        <v>0</v>
      </c>
      <c r="Q52">
        <f>(BO52*BQ52)</f>
        <v>0</v>
      </c>
      <c r="R52">
        <f>(CF52+(Q52+2*0.95*5.67E-8*(((CF52+$B$7)+273)^4-(CF52+273)^4)-44100*G52)/(1.84*29.3*N52+8*0.95*5.67E-8*(CF52+273)^3))</f>
        <v>0</v>
      </c>
      <c r="S52">
        <f>($C$7*CG52+$D$7*CH52+$E$7*R52)</f>
        <v>0</v>
      </c>
      <c r="T52">
        <f>0.61365*exp(17.502*S52/(240.97+S52))</f>
        <v>0</v>
      </c>
      <c r="U52">
        <f>(V52/W52*100)</f>
        <v>0</v>
      </c>
      <c r="V52">
        <f>BY52*(CD52+CE52)/1000</f>
        <v>0</v>
      </c>
      <c r="W52">
        <f>0.61365*exp(17.502*CF52/(240.97+CF52))</f>
        <v>0</v>
      </c>
      <c r="X52">
        <f>(T52-BY52*(CD52+CE52)/1000)</f>
        <v>0</v>
      </c>
      <c r="Y52">
        <f>(-G52*44100)</f>
        <v>0</v>
      </c>
      <c r="Z52">
        <f>2*29.3*N52*0.92*(CF52-S52)</f>
        <v>0</v>
      </c>
      <c r="AA52">
        <f>2*0.95*5.67E-8*(((CF52+$B$7)+273)^4-(S52+273)^4)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MAX(0,($B$13+$C$13*CK52)/(1+$D$13*CK52)*CD52/(CF52+273)*$E$13)</f>
        <v>0</v>
      </c>
      <c r="AH52" t="s">
        <v>293</v>
      </c>
      <c r="AI52">
        <v>0</v>
      </c>
      <c r="AJ52">
        <v>0</v>
      </c>
      <c r="AK52">
        <f>AJ52-AI52</f>
        <v>0</v>
      </c>
      <c r="AL52">
        <f>AK52/AJ52</f>
        <v>0</v>
      </c>
      <c r="AM52">
        <v>0</v>
      </c>
      <c r="AN52" t="s">
        <v>293</v>
      </c>
      <c r="AO52">
        <v>0</v>
      </c>
      <c r="AP52">
        <v>0</v>
      </c>
      <c r="AQ52">
        <f>1-AO52/AP52</f>
        <v>0</v>
      </c>
      <c r="AR52">
        <v>0.5</v>
      </c>
      <c r="AS52">
        <f>BO52</f>
        <v>0</v>
      </c>
      <c r="AT52">
        <f>H52</f>
        <v>0</v>
      </c>
      <c r="AU52">
        <f>AQ52*AR52*AS52</f>
        <v>0</v>
      </c>
      <c r="AV52">
        <f>BA52/AP52</f>
        <v>0</v>
      </c>
      <c r="AW52">
        <f>(AT52-AM52)/AS52</f>
        <v>0</v>
      </c>
      <c r="AX52">
        <f>(AJ52-AP52)/AP52</f>
        <v>0</v>
      </c>
      <c r="AY52" t="s">
        <v>293</v>
      </c>
      <c r="AZ52">
        <v>0</v>
      </c>
      <c r="BA52">
        <f>AP52-AZ52</f>
        <v>0</v>
      </c>
      <c r="BB52">
        <f>(AP52-AO52)/(AP52-AZ52)</f>
        <v>0</v>
      </c>
      <c r="BC52">
        <f>(AJ52-AP52)/(AJ52-AZ52)</f>
        <v>0</v>
      </c>
      <c r="BD52">
        <f>(AP52-AO52)/(AP52-AI52)</f>
        <v>0</v>
      </c>
      <c r="BE52">
        <f>(AJ52-AP52)/(AJ52-AI52)</f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f>$B$11*CL52+$C$11*CM52+$F$11*CN52*(1-CQ52)</f>
        <v>0</v>
      </c>
      <c r="BO52">
        <f>BN52*BP52</f>
        <v>0</v>
      </c>
      <c r="BP52">
        <f>($B$11*$D$9+$C$11*$D$9+$F$11*((DA52+CS52)/MAX(DA52+CS52+DB52, 0.1)*$I$9+DB52/MAX(DA52+CS52+DB52, 0.1)*$J$9))/($B$11+$C$11+$F$11)</f>
        <v>0</v>
      </c>
      <c r="BQ52">
        <f>($B$11*$K$9+$C$11*$K$9+$F$11*((DA52+CS52)/MAX(DA52+CS52+DB52, 0.1)*$P$9+DB52/MAX(DA52+CS52+DB52, 0.1)*$Q$9))/($B$11+$C$11+$F$11)</f>
        <v>0</v>
      </c>
      <c r="BR52">
        <v>6</v>
      </c>
      <c r="BS52">
        <v>0.5</v>
      </c>
      <c r="BT52" t="s">
        <v>294</v>
      </c>
      <c r="BU52">
        <v>2</v>
      </c>
      <c r="BV52">
        <v>1620158384.5</v>
      </c>
      <c r="BW52">
        <v>403.348666666667</v>
      </c>
      <c r="BX52">
        <v>420.122666666667</v>
      </c>
      <c r="BY52">
        <v>12.1138</v>
      </c>
      <c r="BZ52">
        <v>7.11983666666667</v>
      </c>
      <c r="CA52">
        <v>404.401</v>
      </c>
      <c r="CB52">
        <v>12.2732</v>
      </c>
      <c r="CC52">
        <v>699.976666666667</v>
      </c>
      <c r="CD52">
        <v>101.313</v>
      </c>
      <c r="CE52">
        <v>0.1001093</v>
      </c>
      <c r="CF52">
        <v>22.9718666666667</v>
      </c>
      <c r="CG52">
        <v>22.1059666666667</v>
      </c>
      <c r="CH52">
        <v>999.9</v>
      </c>
      <c r="CI52">
        <v>0</v>
      </c>
      <c r="CJ52">
        <v>0</v>
      </c>
      <c r="CK52">
        <v>9995</v>
      </c>
      <c r="CL52">
        <v>0</v>
      </c>
      <c r="CM52">
        <v>2.42621</v>
      </c>
      <c r="CN52">
        <v>599.94</v>
      </c>
      <c r="CO52">
        <v>0.932981</v>
      </c>
      <c r="CP52">
        <v>0.0670186</v>
      </c>
      <c r="CQ52">
        <v>0</v>
      </c>
      <c r="CR52">
        <v>1248.26666666667</v>
      </c>
      <c r="CS52">
        <v>4.99912</v>
      </c>
      <c r="CT52">
        <v>7432.00333333333</v>
      </c>
      <c r="CU52">
        <v>3805.15333333333</v>
      </c>
      <c r="CV52">
        <v>38.0203333333333</v>
      </c>
      <c r="CW52">
        <v>41.062</v>
      </c>
      <c r="CX52">
        <v>40.1453333333333</v>
      </c>
      <c r="CY52">
        <v>41.1246666666667</v>
      </c>
      <c r="CZ52">
        <v>40.5203333333333</v>
      </c>
      <c r="DA52">
        <v>555.066666666667</v>
      </c>
      <c r="DB52">
        <v>39.87</v>
      </c>
      <c r="DC52">
        <v>0</v>
      </c>
      <c r="DD52">
        <v>1620158385.6</v>
      </c>
      <c r="DE52">
        <v>0</v>
      </c>
      <c r="DF52">
        <v>1245.92653846154</v>
      </c>
      <c r="DG52">
        <v>21.4314529784264</v>
      </c>
      <c r="DH52">
        <v>116.186324736953</v>
      </c>
      <c r="DI52">
        <v>7419.88269230769</v>
      </c>
      <c r="DJ52">
        <v>15</v>
      </c>
      <c r="DK52">
        <v>1620157099.6</v>
      </c>
      <c r="DL52" t="s">
        <v>295</v>
      </c>
      <c r="DM52">
        <v>1620157083.1</v>
      </c>
      <c r="DN52">
        <v>1620157099.6</v>
      </c>
      <c r="DO52">
        <v>2</v>
      </c>
      <c r="DP52">
        <v>0.156</v>
      </c>
      <c r="DQ52">
        <v>-0.024</v>
      </c>
      <c r="DR52">
        <v>-1.052</v>
      </c>
      <c r="DS52">
        <v>-0.159</v>
      </c>
      <c r="DT52">
        <v>420</v>
      </c>
      <c r="DU52">
        <v>23</v>
      </c>
      <c r="DV52">
        <v>0.12</v>
      </c>
      <c r="DW52">
        <v>0.02</v>
      </c>
      <c r="DX52">
        <v>-16.8792725</v>
      </c>
      <c r="DY52">
        <v>0.663040525328333</v>
      </c>
      <c r="DZ52">
        <v>0.0674832756596034</v>
      </c>
      <c r="EA52">
        <v>0</v>
      </c>
      <c r="EB52">
        <v>1244.99939393939</v>
      </c>
      <c r="EC52">
        <v>20.7361064382924</v>
      </c>
      <c r="ED52">
        <v>1.99949529903732</v>
      </c>
      <c r="EE52">
        <v>0</v>
      </c>
      <c r="EF52">
        <v>5.006999</v>
      </c>
      <c r="EG52">
        <v>-0.231140938086315</v>
      </c>
      <c r="EH52">
        <v>0.024806918470459</v>
      </c>
      <c r="EI52">
        <v>0</v>
      </c>
      <c r="EJ52">
        <v>0</v>
      </c>
      <c r="EK52">
        <v>3</v>
      </c>
      <c r="EL52" t="s">
        <v>347</v>
      </c>
      <c r="EM52">
        <v>100</v>
      </c>
      <c r="EN52">
        <v>100</v>
      </c>
      <c r="EO52">
        <v>-1.053</v>
      </c>
      <c r="EP52">
        <v>-0.1594</v>
      </c>
      <c r="EQ52">
        <v>-1.05234999999988</v>
      </c>
      <c r="ER52">
        <v>0</v>
      </c>
      <c r="ES52">
        <v>0</v>
      </c>
      <c r="ET52">
        <v>0</v>
      </c>
      <c r="EU52">
        <v>-0.159414285714281</v>
      </c>
      <c r="EV52">
        <v>0</v>
      </c>
      <c r="EW52">
        <v>0</v>
      </c>
      <c r="EX52">
        <v>0</v>
      </c>
      <c r="EY52">
        <v>-1</v>
      </c>
      <c r="EZ52">
        <v>-1</v>
      </c>
      <c r="FA52">
        <v>-1</v>
      </c>
      <c r="FB52">
        <v>-1</v>
      </c>
      <c r="FC52">
        <v>21.7</v>
      </c>
      <c r="FD52">
        <v>21.4</v>
      </c>
      <c r="FE52">
        <v>2</v>
      </c>
      <c r="FF52">
        <v>790.725</v>
      </c>
      <c r="FG52">
        <v>698.738</v>
      </c>
      <c r="FH52">
        <v>14.045</v>
      </c>
      <c r="FI52">
        <v>26.4898</v>
      </c>
      <c r="FJ52">
        <v>29.9999</v>
      </c>
      <c r="FK52">
        <v>26.3851</v>
      </c>
      <c r="FL52">
        <v>26.3492</v>
      </c>
      <c r="FM52">
        <v>26.4964</v>
      </c>
      <c r="FN52">
        <v>69.572</v>
      </c>
      <c r="FO52">
        <v>64.4206</v>
      </c>
      <c r="FP52">
        <v>13.91</v>
      </c>
      <c r="FQ52">
        <v>420</v>
      </c>
      <c r="FR52">
        <v>6.83396</v>
      </c>
      <c r="FS52">
        <v>101.76</v>
      </c>
      <c r="FT52">
        <v>100.248</v>
      </c>
    </row>
    <row r="53" spans="1:176">
      <c r="A53">
        <v>37</v>
      </c>
      <c r="B53">
        <v>1620158415.5</v>
      </c>
      <c r="C53">
        <v>1080.40000009537</v>
      </c>
      <c r="D53" t="s">
        <v>370</v>
      </c>
      <c r="E53" t="s">
        <v>371</v>
      </c>
      <c r="F53">
        <v>1620158414.5</v>
      </c>
      <c r="G53">
        <f>CC53*AE53*(BY53-BZ53)/(100*BR53*(1000-AE53*BY53))</f>
        <v>0</v>
      </c>
      <c r="H53">
        <f>CC53*AE53*(BX53-BW53*(1000-AE53*BZ53)/(1000-AE53*BY53))/(100*BR53)</f>
        <v>0</v>
      </c>
      <c r="I53">
        <f>BW53 - IF(AE53&gt;1, H53*BR53*100.0/(AG53*CK53), 0)</f>
        <v>0</v>
      </c>
      <c r="J53">
        <f>((P53-G53/2)*I53-H53)/(P53+G53/2)</f>
        <v>0</v>
      </c>
      <c r="K53">
        <f>J53*(CD53+CE53)/1000.0</f>
        <v>0</v>
      </c>
      <c r="L53">
        <f>(BW53 - IF(AE53&gt;1, H53*BR53*100.0/(AG53*CK53), 0))*(CD53+CE53)/1000.0</f>
        <v>0</v>
      </c>
      <c r="M53">
        <f>2.0/((1/O53-1/N53)+SIGN(O53)*SQRT((1/O53-1/N53)*(1/O53-1/N53) + 4*BS53/((BS53+1)*(BS53+1))*(2*1/O53*1/N53-1/N53*1/N53)))</f>
        <v>0</v>
      </c>
      <c r="N53">
        <f>IF(LEFT(BT53,1)&lt;&gt;"0",IF(LEFT(BT53,1)="1",3.0,BU53),$D$5+$E$5*(CK53*CD53/($K$5*1000))+$F$5*(CK53*CD53/($K$5*1000))*MAX(MIN(BR53,$J$5),$I$5)*MAX(MIN(BR53,$J$5),$I$5)+$G$5*MAX(MIN(BR53,$J$5),$I$5)*(CK53*CD53/($K$5*1000))+$H$5*(CK53*CD53/($K$5*1000))*(CK53*CD53/($K$5*1000)))</f>
        <v>0</v>
      </c>
      <c r="O53">
        <f>G53*(1000-(1000*0.61365*exp(17.502*S53/(240.97+S53))/(CD53+CE53)+BY53)/2)/(1000*0.61365*exp(17.502*S53/(240.97+S53))/(CD53+CE53)-BY53)</f>
        <v>0</v>
      </c>
      <c r="P53">
        <f>1/((BS53+1)/(M53/1.6)+1/(N53/1.37)) + BS53/((BS53+1)/(M53/1.6) + BS53/(N53/1.37))</f>
        <v>0</v>
      </c>
      <c r="Q53">
        <f>(BO53*BQ53)</f>
        <v>0</v>
      </c>
      <c r="R53">
        <f>(CF53+(Q53+2*0.95*5.67E-8*(((CF53+$B$7)+273)^4-(CF53+273)^4)-44100*G53)/(1.84*29.3*N53+8*0.95*5.67E-8*(CF53+273)^3))</f>
        <v>0</v>
      </c>
      <c r="S53">
        <f>($C$7*CG53+$D$7*CH53+$E$7*R53)</f>
        <v>0</v>
      </c>
      <c r="T53">
        <f>0.61365*exp(17.502*S53/(240.97+S53))</f>
        <v>0</v>
      </c>
      <c r="U53">
        <f>(V53/W53*100)</f>
        <v>0</v>
      </c>
      <c r="V53">
        <f>BY53*(CD53+CE53)/1000</f>
        <v>0</v>
      </c>
      <c r="W53">
        <f>0.61365*exp(17.502*CF53/(240.97+CF53))</f>
        <v>0</v>
      </c>
      <c r="X53">
        <f>(T53-BY53*(CD53+CE53)/1000)</f>
        <v>0</v>
      </c>
      <c r="Y53">
        <f>(-G53*44100)</f>
        <v>0</v>
      </c>
      <c r="Z53">
        <f>2*29.3*N53*0.92*(CF53-S53)</f>
        <v>0</v>
      </c>
      <c r="AA53">
        <f>2*0.95*5.67E-8*(((CF53+$B$7)+273)^4-(S53+273)^4)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MAX(0,($B$13+$C$13*CK53)/(1+$D$13*CK53)*CD53/(CF53+273)*$E$13)</f>
        <v>0</v>
      </c>
      <c r="AH53" t="s">
        <v>293</v>
      </c>
      <c r="AI53">
        <v>0</v>
      </c>
      <c r="AJ53">
        <v>0</v>
      </c>
      <c r="AK53">
        <f>AJ53-AI53</f>
        <v>0</v>
      </c>
      <c r="AL53">
        <f>AK53/AJ53</f>
        <v>0</v>
      </c>
      <c r="AM53">
        <v>0</v>
      </c>
      <c r="AN53" t="s">
        <v>293</v>
      </c>
      <c r="AO53">
        <v>0</v>
      </c>
      <c r="AP53">
        <v>0</v>
      </c>
      <c r="AQ53">
        <f>1-AO53/AP53</f>
        <v>0</v>
      </c>
      <c r="AR53">
        <v>0.5</v>
      </c>
      <c r="AS53">
        <f>BO53</f>
        <v>0</v>
      </c>
      <c r="AT53">
        <f>H53</f>
        <v>0</v>
      </c>
      <c r="AU53">
        <f>AQ53*AR53*AS53</f>
        <v>0</v>
      </c>
      <c r="AV53">
        <f>BA53/AP53</f>
        <v>0</v>
      </c>
      <c r="AW53">
        <f>(AT53-AM53)/AS53</f>
        <v>0</v>
      </c>
      <c r="AX53">
        <f>(AJ53-AP53)/AP53</f>
        <v>0</v>
      </c>
      <c r="AY53" t="s">
        <v>293</v>
      </c>
      <c r="AZ53">
        <v>0</v>
      </c>
      <c r="BA53">
        <f>AP53-AZ53</f>
        <v>0</v>
      </c>
      <c r="BB53">
        <f>(AP53-AO53)/(AP53-AZ53)</f>
        <v>0</v>
      </c>
      <c r="BC53">
        <f>(AJ53-AP53)/(AJ53-AZ53)</f>
        <v>0</v>
      </c>
      <c r="BD53">
        <f>(AP53-AO53)/(AP53-AI53)</f>
        <v>0</v>
      </c>
      <c r="BE53">
        <f>(AJ53-AP53)/(AJ53-AI53)</f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f>$B$11*CL53+$C$11*CM53+$F$11*CN53*(1-CQ53)</f>
        <v>0</v>
      </c>
      <c r="BO53">
        <f>BN53*BP53</f>
        <v>0</v>
      </c>
      <c r="BP53">
        <f>($B$11*$D$9+$C$11*$D$9+$F$11*((DA53+CS53)/MAX(DA53+CS53+DB53, 0.1)*$I$9+DB53/MAX(DA53+CS53+DB53, 0.1)*$J$9))/($B$11+$C$11+$F$11)</f>
        <v>0</v>
      </c>
      <c r="BQ53">
        <f>($B$11*$K$9+$C$11*$K$9+$F$11*((DA53+CS53)/MAX(DA53+CS53+DB53, 0.1)*$P$9+DB53/MAX(DA53+CS53+DB53, 0.1)*$Q$9))/($B$11+$C$11+$F$11)</f>
        <v>0</v>
      </c>
      <c r="BR53">
        <v>6</v>
      </c>
      <c r="BS53">
        <v>0.5</v>
      </c>
      <c r="BT53" t="s">
        <v>294</v>
      </c>
      <c r="BU53">
        <v>2</v>
      </c>
      <c r="BV53">
        <v>1620158414.5</v>
      </c>
      <c r="BW53">
        <v>403.690666666667</v>
      </c>
      <c r="BX53">
        <v>420.063</v>
      </c>
      <c r="BY53">
        <v>11.0809333333333</v>
      </c>
      <c r="BZ53">
        <v>6.13519666666667</v>
      </c>
      <c r="CA53">
        <v>404.742666666667</v>
      </c>
      <c r="CB53">
        <v>11.2404</v>
      </c>
      <c r="CC53">
        <v>699.992333333333</v>
      </c>
      <c r="CD53">
        <v>101.312333333333</v>
      </c>
      <c r="CE53">
        <v>0.0999554666666667</v>
      </c>
      <c r="CF53">
        <v>22.3147333333333</v>
      </c>
      <c r="CG53">
        <v>21.4728333333333</v>
      </c>
      <c r="CH53">
        <v>999.9</v>
      </c>
      <c r="CI53">
        <v>0</v>
      </c>
      <c r="CJ53">
        <v>0</v>
      </c>
      <c r="CK53">
        <v>10001.25</v>
      </c>
      <c r="CL53">
        <v>0</v>
      </c>
      <c r="CM53">
        <v>2.46664333333333</v>
      </c>
      <c r="CN53">
        <v>599.970333333333</v>
      </c>
      <c r="CO53">
        <v>0.932981</v>
      </c>
      <c r="CP53">
        <v>0.0670186</v>
      </c>
      <c r="CQ53">
        <v>0</v>
      </c>
      <c r="CR53">
        <v>1258.81666666667</v>
      </c>
      <c r="CS53">
        <v>4.99912</v>
      </c>
      <c r="CT53">
        <v>7489.69666666667</v>
      </c>
      <c r="CU53">
        <v>3805.35</v>
      </c>
      <c r="CV53">
        <v>37.9583333333333</v>
      </c>
      <c r="CW53">
        <v>41</v>
      </c>
      <c r="CX53">
        <v>40.0206666666667</v>
      </c>
      <c r="CY53">
        <v>41.0203333333333</v>
      </c>
      <c r="CZ53">
        <v>40.1663333333333</v>
      </c>
      <c r="DA53">
        <v>555.096666666667</v>
      </c>
      <c r="DB53">
        <v>39.87</v>
      </c>
      <c r="DC53">
        <v>0</v>
      </c>
      <c r="DD53">
        <v>1620158415.6</v>
      </c>
      <c r="DE53">
        <v>0</v>
      </c>
      <c r="DF53">
        <v>1256.45576923077</v>
      </c>
      <c r="DG53">
        <v>20.6314529984677</v>
      </c>
      <c r="DH53">
        <v>109.106324766181</v>
      </c>
      <c r="DI53">
        <v>7478.49384615385</v>
      </c>
      <c r="DJ53">
        <v>15</v>
      </c>
      <c r="DK53">
        <v>1620157099.6</v>
      </c>
      <c r="DL53" t="s">
        <v>295</v>
      </c>
      <c r="DM53">
        <v>1620157083.1</v>
      </c>
      <c r="DN53">
        <v>1620157099.6</v>
      </c>
      <c r="DO53">
        <v>2</v>
      </c>
      <c r="DP53">
        <v>0.156</v>
      </c>
      <c r="DQ53">
        <v>-0.024</v>
      </c>
      <c r="DR53">
        <v>-1.052</v>
      </c>
      <c r="DS53">
        <v>-0.159</v>
      </c>
      <c r="DT53">
        <v>420</v>
      </c>
      <c r="DU53">
        <v>23</v>
      </c>
      <c r="DV53">
        <v>0.12</v>
      </c>
      <c r="DW53">
        <v>0.02</v>
      </c>
      <c r="DX53">
        <v>-16.4906525</v>
      </c>
      <c r="DY53">
        <v>0.821289681050704</v>
      </c>
      <c r="DZ53">
        <v>0.0811866429515966</v>
      </c>
      <c r="EA53">
        <v>0</v>
      </c>
      <c r="EB53">
        <v>1255.54696969697</v>
      </c>
      <c r="EC53">
        <v>20.4234257886953</v>
      </c>
      <c r="ED53">
        <v>1.9548439988111</v>
      </c>
      <c r="EE53">
        <v>0</v>
      </c>
      <c r="EF53">
        <v>4.96011275</v>
      </c>
      <c r="EG53">
        <v>-0.0842419136960659</v>
      </c>
      <c r="EH53">
        <v>0.0139715840167641</v>
      </c>
      <c r="EI53">
        <v>1</v>
      </c>
      <c r="EJ53">
        <v>1</v>
      </c>
      <c r="EK53">
        <v>3</v>
      </c>
      <c r="EL53" t="s">
        <v>314</v>
      </c>
      <c r="EM53">
        <v>100</v>
      </c>
      <c r="EN53">
        <v>100</v>
      </c>
      <c r="EO53">
        <v>-1.053</v>
      </c>
      <c r="EP53">
        <v>-0.1594</v>
      </c>
      <c r="EQ53">
        <v>-1.05234999999988</v>
      </c>
      <c r="ER53">
        <v>0</v>
      </c>
      <c r="ES53">
        <v>0</v>
      </c>
      <c r="ET53">
        <v>0</v>
      </c>
      <c r="EU53">
        <v>-0.159414285714281</v>
      </c>
      <c r="EV53">
        <v>0</v>
      </c>
      <c r="EW53">
        <v>0</v>
      </c>
      <c r="EX53">
        <v>0</v>
      </c>
      <c r="EY53">
        <v>-1</v>
      </c>
      <c r="EZ53">
        <v>-1</v>
      </c>
      <c r="FA53">
        <v>-1</v>
      </c>
      <c r="FB53">
        <v>-1</v>
      </c>
      <c r="FC53">
        <v>22.2</v>
      </c>
      <c r="FD53">
        <v>21.9</v>
      </c>
      <c r="FE53">
        <v>2</v>
      </c>
      <c r="FF53">
        <v>790.524</v>
      </c>
      <c r="FG53">
        <v>696.743</v>
      </c>
      <c r="FH53">
        <v>13.2693</v>
      </c>
      <c r="FI53">
        <v>26.4547</v>
      </c>
      <c r="FJ53">
        <v>29.9997</v>
      </c>
      <c r="FK53">
        <v>26.3497</v>
      </c>
      <c r="FL53">
        <v>26.314</v>
      </c>
      <c r="FM53">
        <v>26.4757</v>
      </c>
      <c r="FN53">
        <v>72.8612</v>
      </c>
      <c r="FO53">
        <v>60.2679</v>
      </c>
      <c r="FP53">
        <v>12.9</v>
      </c>
      <c r="FQ53">
        <v>420</v>
      </c>
      <c r="FR53">
        <v>5.80668</v>
      </c>
      <c r="FS53">
        <v>101.765</v>
      </c>
      <c r="FT53">
        <v>100.255</v>
      </c>
    </row>
    <row r="54" spans="1:176">
      <c r="A54">
        <v>38</v>
      </c>
      <c r="B54">
        <v>1620158445.5</v>
      </c>
      <c r="C54">
        <v>1110.40000009537</v>
      </c>
      <c r="D54" t="s">
        <v>372</v>
      </c>
      <c r="E54" t="s">
        <v>373</v>
      </c>
      <c r="F54">
        <v>1620158444.5</v>
      </c>
      <c r="G54">
        <f>CC54*AE54*(BY54-BZ54)/(100*BR54*(1000-AE54*BY54))</f>
        <v>0</v>
      </c>
      <c r="H54">
        <f>CC54*AE54*(BX54-BW54*(1000-AE54*BZ54)/(1000-AE54*BY54))/(100*BR54)</f>
        <v>0</v>
      </c>
      <c r="I54">
        <f>BW54 - IF(AE54&gt;1, H54*BR54*100.0/(AG54*CK54), 0)</f>
        <v>0</v>
      </c>
      <c r="J54">
        <f>((P54-G54/2)*I54-H54)/(P54+G54/2)</f>
        <v>0</v>
      </c>
      <c r="K54">
        <f>J54*(CD54+CE54)/1000.0</f>
        <v>0</v>
      </c>
      <c r="L54">
        <f>(BW54 - IF(AE54&gt;1, H54*BR54*100.0/(AG54*CK54), 0))*(CD54+CE54)/1000.0</f>
        <v>0</v>
      </c>
      <c r="M54">
        <f>2.0/((1/O54-1/N54)+SIGN(O54)*SQRT((1/O54-1/N54)*(1/O54-1/N54) + 4*BS54/((BS54+1)*(BS54+1))*(2*1/O54*1/N54-1/N54*1/N54)))</f>
        <v>0</v>
      </c>
      <c r="N54">
        <f>IF(LEFT(BT54,1)&lt;&gt;"0",IF(LEFT(BT54,1)="1",3.0,BU54),$D$5+$E$5*(CK54*CD54/($K$5*1000))+$F$5*(CK54*CD54/($K$5*1000))*MAX(MIN(BR54,$J$5),$I$5)*MAX(MIN(BR54,$J$5),$I$5)+$G$5*MAX(MIN(BR54,$J$5),$I$5)*(CK54*CD54/($K$5*1000))+$H$5*(CK54*CD54/($K$5*1000))*(CK54*CD54/($K$5*1000)))</f>
        <v>0</v>
      </c>
      <c r="O54">
        <f>G54*(1000-(1000*0.61365*exp(17.502*S54/(240.97+S54))/(CD54+CE54)+BY54)/2)/(1000*0.61365*exp(17.502*S54/(240.97+S54))/(CD54+CE54)-BY54)</f>
        <v>0</v>
      </c>
      <c r="P54">
        <f>1/((BS54+1)/(M54/1.6)+1/(N54/1.37)) + BS54/((BS54+1)/(M54/1.6) + BS54/(N54/1.37))</f>
        <v>0</v>
      </c>
      <c r="Q54">
        <f>(BO54*BQ54)</f>
        <v>0</v>
      </c>
      <c r="R54">
        <f>(CF54+(Q54+2*0.95*5.67E-8*(((CF54+$B$7)+273)^4-(CF54+273)^4)-44100*G54)/(1.84*29.3*N54+8*0.95*5.67E-8*(CF54+273)^3))</f>
        <v>0</v>
      </c>
      <c r="S54">
        <f>($C$7*CG54+$D$7*CH54+$E$7*R54)</f>
        <v>0</v>
      </c>
      <c r="T54">
        <f>0.61365*exp(17.502*S54/(240.97+S54))</f>
        <v>0</v>
      </c>
      <c r="U54">
        <f>(V54/W54*100)</f>
        <v>0</v>
      </c>
      <c r="V54">
        <f>BY54*(CD54+CE54)/1000</f>
        <v>0</v>
      </c>
      <c r="W54">
        <f>0.61365*exp(17.502*CF54/(240.97+CF54))</f>
        <v>0</v>
      </c>
      <c r="X54">
        <f>(T54-BY54*(CD54+CE54)/1000)</f>
        <v>0</v>
      </c>
      <c r="Y54">
        <f>(-G54*44100)</f>
        <v>0</v>
      </c>
      <c r="Z54">
        <f>2*29.3*N54*0.92*(CF54-S54)</f>
        <v>0</v>
      </c>
      <c r="AA54">
        <f>2*0.95*5.67E-8*(((CF54+$B$7)+273)^4-(S54+273)^4)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MAX(0,($B$13+$C$13*CK54)/(1+$D$13*CK54)*CD54/(CF54+273)*$E$13)</f>
        <v>0</v>
      </c>
      <c r="AH54" t="s">
        <v>293</v>
      </c>
      <c r="AI54">
        <v>0</v>
      </c>
      <c r="AJ54">
        <v>0</v>
      </c>
      <c r="AK54">
        <f>AJ54-AI54</f>
        <v>0</v>
      </c>
      <c r="AL54">
        <f>AK54/AJ54</f>
        <v>0</v>
      </c>
      <c r="AM54">
        <v>0</v>
      </c>
      <c r="AN54" t="s">
        <v>293</v>
      </c>
      <c r="AO54">
        <v>0</v>
      </c>
      <c r="AP54">
        <v>0</v>
      </c>
      <c r="AQ54">
        <f>1-AO54/AP54</f>
        <v>0</v>
      </c>
      <c r="AR54">
        <v>0.5</v>
      </c>
      <c r="AS54">
        <f>BO54</f>
        <v>0</v>
      </c>
      <c r="AT54">
        <f>H54</f>
        <v>0</v>
      </c>
      <c r="AU54">
        <f>AQ54*AR54*AS54</f>
        <v>0</v>
      </c>
      <c r="AV54">
        <f>BA54/AP54</f>
        <v>0</v>
      </c>
      <c r="AW54">
        <f>(AT54-AM54)/AS54</f>
        <v>0</v>
      </c>
      <c r="AX54">
        <f>(AJ54-AP54)/AP54</f>
        <v>0</v>
      </c>
      <c r="AY54" t="s">
        <v>293</v>
      </c>
      <c r="AZ54">
        <v>0</v>
      </c>
      <c r="BA54">
        <f>AP54-AZ54</f>
        <v>0</v>
      </c>
      <c r="BB54">
        <f>(AP54-AO54)/(AP54-AZ54)</f>
        <v>0</v>
      </c>
      <c r="BC54">
        <f>(AJ54-AP54)/(AJ54-AZ54)</f>
        <v>0</v>
      </c>
      <c r="BD54">
        <f>(AP54-AO54)/(AP54-AI54)</f>
        <v>0</v>
      </c>
      <c r="BE54">
        <f>(AJ54-AP54)/(AJ54-AI54)</f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f>$B$11*CL54+$C$11*CM54+$F$11*CN54*(1-CQ54)</f>
        <v>0</v>
      </c>
      <c r="BO54">
        <f>BN54*BP54</f>
        <v>0</v>
      </c>
      <c r="BP54">
        <f>($B$11*$D$9+$C$11*$D$9+$F$11*((DA54+CS54)/MAX(DA54+CS54+DB54, 0.1)*$I$9+DB54/MAX(DA54+CS54+DB54, 0.1)*$J$9))/($B$11+$C$11+$F$11)</f>
        <v>0</v>
      </c>
      <c r="BQ54">
        <f>($B$11*$K$9+$C$11*$K$9+$F$11*((DA54+CS54)/MAX(DA54+CS54+DB54, 0.1)*$P$9+DB54/MAX(DA54+CS54+DB54, 0.1)*$Q$9))/($B$11+$C$11+$F$11)</f>
        <v>0</v>
      </c>
      <c r="BR54">
        <v>6</v>
      </c>
      <c r="BS54">
        <v>0.5</v>
      </c>
      <c r="BT54" t="s">
        <v>294</v>
      </c>
      <c r="BU54">
        <v>2</v>
      </c>
      <c r="BV54">
        <v>1620158444.5</v>
      </c>
      <c r="BW54">
        <v>404.135666666667</v>
      </c>
      <c r="BX54">
        <v>420.108333333333</v>
      </c>
      <c r="BY54">
        <v>10.1114333333333</v>
      </c>
      <c r="BZ54">
        <v>5.20666</v>
      </c>
      <c r="CA54">
        <v>405.187666666667</v>
      </c>
      <c r="CB54">
        <v>10.2708333333333</v>
      </c>
      <c r="CC54">
        <v>700.041</v>
      </c>
      <c r="CD54">
        <v>101.312</v>
      </c>
      <c r="CE54">
        <v>0.100012433333333</v>
      </c>
      <c r="CF54">
        <v>21.7108</v>
      </c>
      <c r="CG54">
        <v>20.8762</v>
      </c>
      <c r="CH54">
        <v>999.9</v>
      </c>
      <c r="CI54">
        <v>0</v>
      </c>
      <c r="CJ54">
        <v>0</v>
      </c>
      <c r="CK54">
        <v>9991.46</v>
      </c>
      <c r="CL54">
        <v>0</v>
      </c>
      <c r="CM54">
        <v>2.48135</v>
      </c>
      <c r="CN54">
        <v>600.003</v>
      </c>
      <c r="CO54">
        <v>0.932981</v>
      </c>
      <c r="CP54">
        <v>0.0670186</v>
      </c>
      <c r="CQ54">
        <v>0</v>
      </c>
      <c r="CR54">
        <v>1267.07333333333</v>
      </c>
      <c r="CS54">
        <v>4.99912</v>
      </c>
      <c r="CT54">
        <v>7537.69</v>
      </c>
      <c r="CU54">
        <v>3805.56</v>
      </c>
      <c r="CV54">
        <v>38.062</v>
      </c>
      <c r="CW54">
        <v>40.979</v>
      </c>
      <c r="CX54">
        <v>39.9373333333333</v>
      </c>
      <c r="CY54">
        <v>40.9163333333333</v>
      </c>
      <c r="CZ54">
        <v>40</v>
      </c>
      <c r="DA54">
        <v>555.123333333333</v>
      </c>
      <c r="DB54">
        <v>39.88</v>
      </c>
      <c r="DC54">
        <v>0</v>
      </c>
      <c r="DD54">
        <v>1620158445.6</v>
      </c>
      <c r="DE54">
        <v>0</v>
      </c>
      <c r="DF54">
        <v>1265.75576923077</v>
      </c>
      <c r="DG54">
        <v>15.6133333361625</v>
      </c>
      <c r="DH54">
        <v>87.8553846122294</v>
      </c>
      <c r="DI54">
        <v>7528.18115384615</v>
      </c>
      <c r="DJ54">
        <v>15</v>
      </c>
      <c r="DK54">
        <v>1620157099.6</v>
      </c>
      <c r="DL54" t="s">
        <v>295</v>
      </c>
      <c r="DM54">
        <v>1620157083.1</v>
      </c>
      <c r="DN54">
        <v>1620157099.6</v>
      </c>
      <c r="DO54">
        <v>2</v>
      </c>
      <c r="DP54">
        <v>0.156</v>
      </c>
      <c r="DQ54">
        <v>-0.024</v>
      </c>
      <c r="DR54">
        <v>-1.052</v>
      </c>
      <c r="DS54">
        <v>-0.159</v>
      </c>
      <c r="DT54">
        <v>420</v>
      </c>
      <c r="DU54">
        <v>23</v>
      </c>
      <c r="DV54">
        <v>0.12</v>
      </c>
      <c r="DW54">
        <v>0.02</v>
      </c>
      <c r="DX54">
        <v>-16.0976</v>
      </c>
      <c r="DY54">
        <v>0.926958348968138</v>
      </c>
      <c r="DZ54">
        <v>0.0968754999987096</v>
      </c>
      <c r="EA54">
        <v>0</v>
      </c>
      <c r="EB54">
        <v>1264.98909090909</v>
      </c>
      <c r="EC54">
        <v>16.8714135530657</v>
      </c>
      <c r="ED54">
        <v>1.61299526316984</v>
      </c>
      <c r="EE54">
        <v>0</v>
      </c>
      <c r="EF54">
        <v>4.92682825</v>
      </c>
      <c r="EG54">
        <v>-0.187342401500949</v>
      </c>
      <c r="EH54">
        <v>0.0194401822120448</v>
      </c>
      <c r="EI54">
        <v>0</v>
      </c>
      <c r="EJ54">
        <v>0</v>
      </c>
      <c r="EK54">
        <v>3</v>
      </c>
      <c r="EL54" t="s">
        <v>347</v>
      </c>
      <c r="EM54">
        <v>100</v>
      </c>
      <c r="EN54">
        <v>100</v>
      </c>
      <c r="EO54">
        <v>-1.052</v>
      </c>
      <c r="EP54">
        <v>-0.1594</v>
      </c>
      <c r="EQ54">
        <v>-1.05234999999988</v>
      </c>
      <c r="ER54">
        <v>0</v>
      </c>
      <c r="ES54">
        <v>0</v>
      </c>
      <c r="ET54">
        <v>0</v>
      </c>
      <c r="EU54">
        <v>-0.159414285714281</v>
      </c>
      <c r="EV54">
        <v>0</v>
      </c>
      <c r="EW54">
        <v>0</v>
      </c>
      <c r="EX54">
        <v>0</v>
      </c>
      <c r="EY54">
        <v>-1</v>
      </c>
      <c r="EZ54">
        <v>-1</v>
      </c>
      <c r="FA54">
        <v>-1</v>
      </c>
      <c r="FB54">
        <v>-1</v>
      </c>
      <c r="FC54">
        <v>22.7</v>
      </c>
      <c r="FD54">
        <v>22.4</v>
      </c>
      <c r="FE54">
        <v>2</v>
      </c>
      <c r="FF54">
        <v>790.565</v>
      </c>
      <c r="FG54">
        <v>695.276</v>
      </c>
      <c r="FH54">
        <v>12.728</v>
      </c>
      <c r="FI54">
        <v>26.4233</v>
      </c>
      <c r="FJ54">
        <v>29.9999</v>
      </c>
      <c r="FK54">
        <v>26.3163</v>
      </c>
      <c r="FL54">
        <v>26.2803</v>
      </c>
      <c r="FM54">
        <v>26.4565</v>
      </c>
      <c r="FN54">
        <v>75.5324</v>
      </c>
      <c r="FO54">
        <v>56.0554</v>
      </c>
      <c r="FP54">
        <v>11.97</v>
      </c>
      <c r="FQ54">
        <v>420</v>
      </c>
      <c r="FR54">
        <v>4.98254</v>
      </c>
      <c r="FS54">
        <v>101.765</v>
      </c>
      <c r="FT54">
        <v>100.256</v>
      </c>
    </row>
    <row r="55" spans="1:176">
      <c r="A55">
        <v>39</v>
      </c>
      <c r="B55">
        <v>1620158475.5</v>
      </c>
      <c r="C55">
        <v>1140.40000009537</v>
      </c>
      <c r="D55" t="s">
        <v>374</v>
      </c>
      <c r="E55" t="s">
        <v>375</v>
      </c>
      <c r="F55">
        <v>1620158474.5</v>
      </c>
      <c r="G55">
        <f>CC55*AE55*(BY55-BZ55)/(100*BR55*(1000-AE55*BY55))</f>
        <v>0</v>
      </c>
      <c r="H55">
        <f>CC55*AE55*(BX55-BW55*(1000-AE55*BZ55)/(1000-AE55*BY55))/(100*BR55)</f>
        <v>0</v>
      </c>
      <c r="I55">
        <f>BW55 - IF(AE55&gt;1, H55*BR55*100.0/(AG55*CK55), 0)</f>
        <v>0</v>
      </c>
      <c r="J55">
        <f>((P55-G55/2)*I55-H55)/(P55+G55/2)</f>
        <v>0</v>
      </c>
      <c r="K55">
        <f>J55*(CD55+CE55)/1000.0</f>
        <v>0</v>
      </c>
      <c r="L55">
        <f>(BW55 - IF(AE55&gt;1, H55*BR55*100.0/(AG55*CK55), 0))*(CD55+CE55)/1000.0</f>
        <v>0</v>
      </c>
      <c r="M55">
        <f>2.0/((1/O55-1/N55)+SIGN(O55)*SQRT((1/O55-1/N55)*(1/O55-1/N55) + 4*BS55/((BS55+1)*(BS55+1))*(2*1/O55*1/N55-1/N55*1/N55)))</f>
        <v>0</v>
      </c>
      <c r="N55">
        <f>IF(LEFT(BT55,1)&lt;&gt;"0",IF(LEFT(BT55,1)="1",3.0,BU55),$D$5+$E$5*(CK55*CD55/($K$5*1000))+$F$5*(CK55*CD55/($K$5*1000))*MAX(MIN(BR55,$J$5),$I$5)*MAX(MIN(BR55,$J$5),$I$5)+$G$5*MAX(MIN(BR55,$J$5),$I$5)*(CK55*CD55/($K$5*1000))+$H$5*(CK55*CD55/($K$5*1000))*(CK55*CD55/($K$5*1000)))</f>
        <v>0</v>
      </c>
      <c r="O55">
        <f>G55*(1000-(1000*0.61365*exp(17.502*S55/(240.97+S55))/(CD55+CE55)+BY55)/2)/(1000*0.61365*exp(17.502*S55/(240.97+S55))/(CD55+CE55)-BY55)</f>
        <v>0</v>
      </c>
      <c r="P55">
        <f>1/((BS55+1)/(M55/1.6)+1/(N55/1.37)) + BS55/((BS55+1)/(M55/1.6) + BS55/(N55/1.37))</f>
        <v>0</v>
      </c>
      <c r="Q55">
        <f>(BO55*BQ55)</f>
        <v>0</v>
      </c>
      <c r="R55">
        <f>(CF55+(Q55+2*0.95*5.67E-8*(((CF55+$B$7)+273)^4-(CF55+273)^4)-44100*G55)/(1.84*29.3*N55+8*0.95*5.67E-8*(CF55+273)^3))</f>
        <v>0</v>
      </c>
      <c r="S55">
        <f>($C$7*CG55+$D$7*CH55+$E$7*R55)</f>
        <v>0</v>
      </c>
      <c r="T55">
        <f>0.61365*exp(17.502*S55/(240.97+S55))</f>
        <v>0</v>
      </c>
      <c r="U55">
        <f>(V55/W55*100)</f>
        <v>0</v>
      </c>
      <c r="V55">
        <f>BY55*(CD55+CE55)/1000</f>
        <v>0</v>
      </c>
      <c r="W55">
        <f>0.61365*exp(17.502*CF55/(240.97+CF55))</f>
        <v>0</v>
      </c>
      <c r="X55">
        <f>(T55-BY55*(CD55+CE55)/1000)</f>
        <v>0</v>
      </c>
      <c r="Y55">
        <f>(-G55*44100)</f>
        <v>0</v>
      </c>
      <c r="Z55">
        <f>2*29.3*N55*0.92*(CF55-S55)</f>
        <v>0</v>
      </c>
      <c r="AA55">
        <f>2*0.95*5.67E-8*(((CF55+$B$7)+273)^4-(S55+273)^4)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MAX(0,($B$13+$C$13*CK55)/(1+$D$13*CK55)*CD55/(CF55+273)*$E$13)</f>
        <v>0</v>
      </c>
      <c r="AH55" t="s">
        <v>293</v>
      </c>
      <c r="AI55">
        <v>0</v>
      </c>
      <c r="AJ55">
        <v>0</v>
      </c>
      <c r="AK55">
        <f>AJ55-AI55</f>
        <v>0</v>
      </c>
      <c r="AL55">
        <f>AK55/AJ55</f>
        <v>0</v>
      </c>
      <c r="AM55">
        <v>0</v>
      </c>
      <c r="AN55" t="s">
        <v>293</v>
      </c>
      <c r="AO55">
        <v>0</v>
      </c>
      <c r="AP55">
        <v>0</v>
      </c>
      <c r="AQ55">
        <f>1-AO55/AP55</f>
        <v>0</v>
      </c>
      <c r="AR55">
        <v>0.5</v>
      </c>
      <c r="AS55">
        <f>BO55</f>
        <v>0</v>
      </c>
      <c r="AT55">
        <f>H55</f>
        <v>0</v>
      </c>
      <c r="AU55">
        <f>AQ55*AR55*AS55</f>
        <v>0</v>
      </c>
      <c r="AV55">
        <f>BA55/AP55</f>
        <v>0</v>
      </c>
      <c r="AW55">
        <f>(AT55-AM55)/AS55</f>
        <v>0</v>
      </c>
      <c r="AX55">
        <f>(AJ55-AP55)/AP55</f>
        <v>0</v>
      </c>
      <c r="AY55" t="s">
        <v>293</v>
      </c>
      <c r="AZ55">
        <v>0</v>
      </c>
      <c r="BA55">
        <f>AP55-AZ55</f>
        <v>0</v>
      </c>
      <c r="BB55">
        <f>(AP55-AO55)/(AP55-AZ55)</f>
        <v>0</v>
      </c>
      <c r="BC55">
        <f>(AJ55-AP55)/(AJ55-AZ55)</f>
        <v>0</v>
      </c>
      <c r="BD55">
        <f>(AP55-AO55)/(AP55-AI55)</f>
        <v>0</v>
      </c>
      <c r="BE55">
        <f>(AJ55-AP55)/(AJ55-AI55)</f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f>$B$11*CL55+$C$11*CM55+$F$11*CN55*(1-CQ55)</f>
        <v>0</v>
      </c>
      <c r="BO55">
        <f>BN55*BP55</f>
        <v>0</v>
      </c>
      <c r="BP55">
        <f>($B$11*$D$9+$C$11*$D$9+$F$11*((DA55+CS55)/MAX(DA55+CS55+DB55, 0.1)*$I$9+DB55/MAX(DA55+CS55+DB55, 0.1)*$J$9))/($B$11+$C$11+$F$11)</f>
        <v>0</v>
      </c>
      <c r="BQ55">
        <f>($B$11*$K$9+$C$11*$K$9+$F$11*((DA55+CS55)/MAX(DA55+CS55+DB55, 0.1)*$P$9+DB55/MAX(DA55+CS55+DB55, 0.1)*$Q$9))/($B$11+$C$11+$F$11)</f>
        <v>0</v>
      </c>
      <c r="BR55">
        <v>6</v>
      </c>
      <c r="BS55">
        <v>0.5</v>
      </c>
      <c r="BT55" t="s">
        <v>294</v>
      </c>
      <c r="BU55">
        <v>2</v>
      </c>
      <c r="BV55">
        <v>1620158474.5</v>
      </c>
      <c r="BW55">
        <v>404.434</v>
      </c>
      <c r="BX55">
        <v>420.037666666667</v>
      </c>
      <c r="BY55">
        <v>9.23113666666667</v>
      </c>
      <c r="BZ55">
        <v>4.40253666666667</v>
      </c>
      <c r="CA55">
        <v>405.486666666667</v>
      </c>
      <c r="CB55">
        <v>9.39055</v>
      </c>
      <c r="CC55">
        <v>699.988333333333</v>
      </c>
      <c r="CD55">
        <v>101.311333333333</v>
      </c>
      <c r="CE55">
        <v>0.1000154</v>
      </c>
      <c r="CF55">
        <v>21.1568</v>
      </c>
      <c r="CG55">
        <v>20.3408</v>
      </c>
      <c r="CH55">
        <v>999.9</v>
      </c>
      <c r="CI55">
        <v>0</v>
      </c>
      <c r="CJ55">
        <v>0</v>
      </c>
      <c r="CK55">
        <v>9994.16666666667</v>
      </c>
      <c r="CL55">
        <v>0</v>
      </c>
      <c r="CM55">
        <v>2.48135</v>
      </c>
      <c r="CN55">
        <v>600.009333333333</v>
      </c>
      <c r="CO55">
        <v>0.93303</v>
      </c>
      <c r="CP55">
        <v>0.0669697</v>
      </c>
      <c r="CQ55">
        <v>0</v>
      </c>
      <c r="CR55">
        <v>1274.09333333333</v>
      </c>
      <c r="CS55">
        <v>4.99912</v>
      </c>
      <c r="CT55">
        <v>7573.28666666667</v>
      </c>
      <c r="CU55">
        <v>3805.65</v>
      </c>
      <c r="CV55">
        <v>37.7703333333333</v>
      </c>
      <c r="CW55">
        <v>40.875</v>
      </c>
      <c r="CX55">
        <v>39.854</v>
      </c>
      <c r="CY55">
        <v>40.7913333333333</v>
      </c>
      <c r="CZ55">
        <v>39.8536666666667</v>
      </c>
      <c r="DA55">
        <v>555.16</v>
      </c>
      <c r="DB55">
        <v>39.85</v>
      </c>
      <c r="DC55">
        <v>0</v>
      </c>
      <c r="DD55">
        <v>1620158475.6</v>
      </c>
      <c r="DE55">
        <v>0</v>
      </c>
      <c r="DF55">
        <v>1272.85538461538</v>
      </c>
      <c r="DG55">
        <v>12.6215384566481</v>
      </c>
      <c r="DH55">
        <v>63.4461538478481</v>
      </c>
      <c r="DI55">
        <v>7566.14769230769</v>
      </c>
      <c r="DJ55">
        <v>15</v>
      </c>
      <c r="DK55">
        <v>1620157099.6</v>
      </c>
      <c r="DL55" t="s">
        <v>295</v>
      </c>
      <c r="DM55">
        <v>1620157083.1</v>
      </c>
      <c r="DN55">
        <v>1620157099.6</v>
      </c>
      <c r="DO55">
        <v>2</v>
      </c>
      <c r="DP55">
        <v>0.156</v>
      </c>
      <c r="DQ55">
        <v>-0.024</v>
      </c>
      <c r="DR55">
        <v>-1.052</v>
      </c>
      <c r="DS55">
        <v>-0.159</v>
      </c>
      <c r="DT55">
        <v>420</v>
      </c>
      <c r="DU55">
        <v>23</v>
      </c>
      <c r="DV55">
        <v>0.12</v>
      </c>
      <c r="DW55">
        <v>0.02</v>
      </c>
      <c r="DX55">
        <v>-15.7238575</v>
      </c>
      <c r="DY55">
        <v>0.81376097560978</v>
      </c>
      <c r="DZ55">
        <v>0.0826611150647631</v>
      </c>
      <c r="EA55">
        <v>0</v>
      </c>
      <c r="EB55">
        <v>1272.29333333333</v>
      </c>
      <c r="EC55">
        <v>12.5037204625441</v>
      </c>
      <c r="ED55">
        <v>1.21383855615317</v>
      </c>
      <c r="EE55">
        <v>0</v>
      </c>
      <c r="EF55">
        <v>4.8680235</v>
      </c>
      <c r="EG55">
        <v>0.00654101313321481</v>
      </c>
      <c r="EH55">
        <v>0.0186413755594913</v>
      </c>
      <c r="EI55">
        <v>1</v>
      </c>
      <c r="EJ55">
        <v>1</v>
      </c>
      <c r="EK55">
        <v>3</v>
      </c>
      <c r="EL55" t="s">
        <v>314</v>
      </c>
      <c r="EM55">
        <v>100</v>
      </c>
      <c r="EN55">
        <v>100</v>
      </c>
      <c r="EO55">
        <v>-1.053</v>
      </c>
      <c r="EP55">
        <v>-0.1594</v>
      </c>
      <c r="EQ55">
        <v>-1.05234999999988</v>
      </c>
      <c r="ER55">
        <v>0</v>
      </c>
      <c r="ES55">
        <v>0</v>
      </c>
      <c r="ET55">
        <v>0</v>
      </c>
      <c r="EU55">
        <v>-0.159414285714281</v>
      </c>
      <c r="EV55">
        <v>0</v>
      </c>
      <c r="EW55">
        <v>0</v>
      </c>
      <c r="EX55">
        <v>0</v>
      </c>
      <c r="EY55">
        <v>-1</v>
      </c>
      <c r="EZ55">
        <v>-1</v>
      </c>
      <c r="FA55">
        <v>-1</v>
      </c>
      <c r="FB55">
        <v>-1</v>
      </c>
      <c r="FC55">
        <v>23.2</v>
      </c>
      <c r="FD55">
        <v>22.9</v>
      </c>
      <c r="FE55">
        <v>2</v>
      </c>
      <c r="FF55">
        <v>790.108</v>
      </c>
      <c r="FG55">
        <v>693.888</v>
      </c>
      <c r="FH55">
        <v>12.2917</v>
      </c>
      <c r="FI55">
        <v>26.3932</v>
      </c>
      <c r="FJ55">
        <v>29.9999</v>
      </c>
      <c r="FK55">
        <v>26.2852</v>
      </c>
      <c r="FL55">
        <v>26.2489</v>
      </c>
      <c r="FM55">
        <v>26.4366</v>
      </c>
      <c r="FN55">
        <v>77.8713</v>
      </c>
      <c r="FO55">
        <v>51.493</v>
      </c>
      <c r="FP55">
        <v>10.96</v>
      </c>
      <c r="FQ55">
        <v>420</v>
      </c>
      <c r="FR55">
        <v>4.20376</v>
      </c>
      <c r="FS55">
        <v>101.768</v>
      </c>
      <c r="FT55">
        <v>100.262</v>
      </c>
    </row>
    <row r="56" spans="1:176">
      <c r="A56">
        <v>40</v>
      </c>
      <c r="B56">
        <v>1620158505.5</v>
      </c>
      <c r="C56">
        <v>1170.40000009537</v>
      </c>
      <c r="D56" t="s">
        <v>376</v>
      </c>
      <c r="E56" t="s">
        <v>377</v>
      </c>
      <c r="F56">
        <v>1620158504.5</v>
      </c>
      <c r="G56">
        <f>CC56*AE56*(BY56-BZ56)/(100*BR56*(1000-AE56*BY56))</f>
        <v>0</v>
      </c>
      <c r="H56">
        <f>CC56*AE56*(BX56-BW56*(1000-AE56*BZ56)/(1000-AE56*BY56))/(100*BR56)</f>
        <v>0</v>
      </c>
      <c r="I56">
        <f>BW56 - IF(AE56&gt;1, H56*BR56*100.0/(AG56*CK56), 0)</f>
        <v>0</v>
      </c>
      <c r="J56">
        <f>((P56-G56/2)*I56-H56)/(P56+G56/2)</f>
        <v>0</v>
      </c>
      <c r="K56">
        <f>J56*(CD56+CE56)/1000.0</f>
        <v>0</v>
      </c>
      <c r="L56">
        <f>(BW56 - IF(AE56&gt;1, H56*BR56*100.0/(AG56*CK56), 0))*(CD56+CE56)/1000.0</f>
        <v>0</v>
      </c>
      <c r="M56">
        <f>2.0/((1/O56-1/N56)+SIGN(O56)*SQRT((1/O56-1/N56)*(1/O56-1/N56) + 4*BS56/((BS56+1)*(BS56+1))*(2*1/O56*1/N56-1/N56*1/N56)))</f>
        <v>0</v>
      </c>
      <c r="N56">
        <f>IF(LEFT(BT56,1)&lt;&gt;"0",IF(LEFT(BT56,1)="1",3.0,BU56),$D$5+$E$5*(CK56*CD56/($K$5*1000))+$F$5*(CK56*CD56/($K$5*1000))*MAX(MIN(BR56,$J$5),$I$5)*MAX(MIN(BR56,$J$5),$I$5)+$G$5*MAX(MIN(BR56,$J$5),$I$5)*(CK56*CD56/($K$5*1000))+$H$5*(CK56*CD56/($K$5*1000))*(CK56*CD56/($K$5*1000)))</f>
        <v>0</v>
      </c>
      <c r="O56">
        <f>G56*(1000-(1000*0.61365*exp(17.502*S56/(240.97+S56))/(CD56+CE56)+BY56)/2)/(1000*0.61365*exp(17.502*S56/(240.97+S56))/(CD56+CE56)-BY56)</f>
        <v>0</v>
      </c>
      <c r="P56">
        <f>1/((BS56+1)/(M56/1.6)+1/(N56/1.37)) + BS56/((BS56+1)/(M56/1.6) + BS56/(N56/1.37))</f>
        <v>0</v>
      </c>
      <c r="Q56">
        <f>(BO56*BQ56)</f>
        <v>0</v>
      </c>
      <c r="R56">
        <f>(CF56+(Q56+2*0.95*5.67E-8*(((CF56+$B$7)+273)^4-(CF56+273)^4)-44100*G56)/(1.84*29.3*N56+8*0.95*5.67E-8*(CF56+273)^3))</f>
        <v>0</v>
      </c>
      <c r="S56">
        <f>($C$7*CG56+$D$7*CH56+$E$7*R56)</f>
        <v>0</v>
      </c>
      <c r="T56">
        <f>0.61365*exp(17.502*S56/(240.97+S56))</f>
        <v>0</v>
      </c>
      <c r="U56">
        <f>(V56/W56*100)</f>
        <v>0</v>
      </c>
      <c r="V56">
        <f>BY56*(CD56+CE56)/1000</f>
        <v>0</v>
      </c>
      <c r="W56">
        <f>0.61365*exp(17.502*CF56/(240.97+CF56))</f>
        <v>0</v>
      </c>
      <c r="X56">
        <f>(T56-BY56*(CD56+CE56)/1000)</f>
        <v>0</v>
      </c>
      <c r="Y56">
        <f>(-G56*44100)</f>
        <v>0</v>
      </c>
      <c r="Z56">
        <f>2*29.3*N56*0.92*(CF56-S56)</f>
        <v>0</v>
      </c>
      <c r="AA56">
        <f>2*0.95*5.67E-8*(((CF56+$B$7)+273)^4-(S56+273)^4)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MAX(0,($B$13+$C$13*CK56)/(1+$D$13*CK56)*CD56/(CF56+273)*$E$13)</f>
        <v>0</v>
      </c>
      <c r="AH56" t="s">
        <v>293</v>
      </c>
      <c r="AI56">
        <v>0</v>
      </c>
      <c r="AJ56">
        <v>0</v>
      </c>
      <c r="AK56">
        <f>AJ56-AI56</f>
        <v>0</v>
      </c>
      <c r="AL56">
        <f>AK56/AJ56</f>
        <v>0</v>
      </c>
      <c r="AM56">
        <v>0</v>
      </c>
      <c r="AN56" t="s">
        <v>293</v>
      </c>
      <c r="AO56">
        <v>0</v>
      </c>
      <c r="AP56">
        <v>0</v>
      </c>
      <c r="AQ56">
        <f>1-AO56/AP56</f>
        <v>0</v>
      </c>
      <c r="AR56">
        <v>0.5</v>
      </c>
      <c r="AS56">
        <f>BO56</f>
        <v>0</v>
      </c>
      <c r="AT56">
        <f>H56</f>
        <v>0</v>
      </c>
      <c r="AU56">
        <f>AQ56*AR56*AS56</f>
        <v>0</v>
      </c>
      <c r="AV56">
        <f>BA56/AP56</f>
        <v>0</v>
      </c>
      <c r="AW56">
        <f>(AT56-AM56)/AS56</f>
        <v>0</v>
      </c>
      <c r="AX56">
        <f>(AJ56-AP56)/AP56</f>
        <v>0</v>
      </c>
      <c r="AY56" t="s">
        <v>293</v>
      </c>
      <c r="AZ56">
        <v>0</v>
      </c>
      <c r="BA56">
        <f>AP56-AZ56</f>
        <v>0</v>
      </c>
      <c r="BB56">
        <f>(AP56-AO56)/(AP56-AZ56)</f>
        <v>0</v>
      </c>
      <c r="BC56">
        <f>(AJ56-AP56)/(AJ56-AZ56)</f>
        <v>0</v>
      </c>
      <c r="BD56">
        <f>(AP56-AO56)/(AP56-AI56)</f>
        <v>0</v>
      </c>
      <c r="BE56">
        <f>(AJ56-AP56)/(AJ56-AI56)</f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f>$B$11*CL56+$C$11*CM56+$F$11*CN56*(1-CQ56)</f>
        <v>0</v>
      </c>
      <c r="BO56">
        <f>BN56*BP56</f>
        <v>0</v>
      </c>
      <c r="BP56">
        <f>($B$11*$D$9+$C$11*$D$9+$F$11*((DA56+CS56)/MAX(DA56+CS56+DB56, 0.1)*$I$9+DB56/MAX(DA56+CS56+DB56, 0.1)*$J$9))/($B$11+$C$11+$F$11)</f>
        <v>0</v>
      </c>
      <c r="BQ56">
        <f>($B$11*$K$9+$C$11*$K$9+$F$11*((DA56+CS56)/MAX(DA56+CS56+DB56, 0.1)*$P$9+DB56/MAX(DA56+CS56+DB56, 0.1)*$Q$9))/($B$11+$C$11+$F$11)</f>
        <v>0</v>
      </c>
      <c r="BR56">
        <v>6</v>
      </c>
      <c r="BS56">
        <v>0.5</v>
      </c>
      <c r="BT56" t="s">
        <v>294</v>
      </c>
      <c r="BU56">
        <v>2</v>
      </c>
      <c r="BV56">
        <v>1620158504.5</v>
      </c>
      <c r="BW56">
        <v>404.8</v>
      </c>
      <c r="BX56">
        <v>419.976333333333</v>
      </c>
      <c r="BY56">
        <v>8.50040333333333</v>
      </c>
      <c r="BZ56">
        <v>3.74011333333333</v>
      </c>
      <c r="CA56">
        <v>405.852333333333</v>
      </c>
      <c r="CB56">
        <v>8.65982333333333</v>
      </c>
      <c r="CC56">
        <v>699.985333333333</v>
      </c>
      <c r="CD56">
        <v>101.323333333333</v>
      </c>
      <c r="CE56">
        <v>0.100124333333333</v>
      </c>
      <c r="CF56">
        <v>20.6415666666667</v>
      </c>
      <c r="CG56">
        <v>19.8353</v>
      </c>
      <c r="CH56">
        <v>999.9</v>
      </c>
      <c r="CI56">
        <v>0</v>
      </c>
      <c r="CJ56">
        <v>0</v>
      </c>
      <c r="CK56">
        <v>9991.45333333333</v>
      </c>
      <c r="CL56">
        <v>0</v>
      </c>
      <c r="CM56">
        <v>2.4717</v>
      </c>
      <c r="CN56">
        <v>600.049</v>
      </c>
      <c r="CO56">
        <v>0.93303</v>
      </c>
      <c r="CP56">
        <v>0.0669697</v>
      </c>
      <c r="CQ56">
        <v>0</v>
      </c>
      <c r="CR56">
        <v>1279.41666666667</v>
      </c>
      <c r="CS56">
        <v>4.99912</v>
      </c>
      <c r="CT56">
        <v>7595.64</v>
      </c>
      <c r="CU56">
        <v>3805.90333333333</v>
      </c>
      <c r="CV56">
        <v>37.6246666666667</v>
      </c>
      <c r="CW56">
        <v>40.875</v>
      </c>
      <c r="CX56">
        <v>39.6873333333333</v>
      </c>
      <c r="CY56">
        <v>40.6453333333333</v>
      </c>
      <c r="CZ56">
        <v>39.7706666666667</v>
      </c>
      <c r="DA56">
        <v>555.2</v>
      </c>
      <c r="DB56">
        <v>39.85</v>
      </c>
      <c r="DC56">
        <v>0</v>
      </c>
      <c r="DD56">
        <v>1620158505.6</v>
      </c>
      <c r="DE56">
        <v>0</v>
      </c>
      <c r="DF56">
        <v>1278.16576923077</v>
      </c>
      <c r="DG56">
        <v>10.3969230739399</v>
      </c>
      <c r="DH56">
        <v>43.2194871897657</v>
      </c>
      <c r="DI56">
        <v>7591.14269230769</v>
      </c>
      <c r="DJ56">
        <v>15</v>
      </c>
      <c r="DK56">
        <v>1620157099.6</v>
      </c>
      <c r="DL56" t="s">
        <v>295</v>
      </c>
      <c r="DM56">
        <v>1620157083.1</v>
      </c>
      <c r="DN56">
        <v>1620157099.6</v>
      </c>
      <c r="DO56">
        <v>2</v>
      </c>
      <c r="DP56">
        <v>0.156</v>
      </c>
      <c r="DQ56">
        <v>-0.024</v>
      </c>
      <c r="DR56">
        <v>-1.052</v>
      </c>
      <c r="DS56">
        <v>-0.159</v>
      </c>
      <c r="DT56">
        <v>420</v>
      </c>
      <c r="DU56">
        <v>23</v>
      </c>
      <c r="DV56">
        <v>0.12</v>
      </c>
      <c r="DW56">
        <v>0.02</v>
      </c>
      <c r="DX56">
        <v>-15.3470775</v>
      </c>
      <c r="DY56">
        <v>0.818497936210163</v>
      </c>
      <c r="DZ56">
        <v>0.0833307520891897</v>
      </c>
      <c r="EA56">
        <v>0</v>
      </c>
      <c r="EB56">
        <v>1277.73363636364</v>
      </c>
      <c r="EC56">
        <v>10.0106911142431</v>
      </c>
      <c r="ED56">
        <v>0.976365611419464</v>
      </c>
      <c r="EE56">
        <v>0</v>
      </c>
      <c r="EF56">
        <v>4.79440925</v>
      </c>
      <c r="EG56">
        <v>-0.106390581613516</v>
      </c>
      <c r="EH56">
        <v>0.0143202167210381</v>
      </c>
      <c r="EI56">
        <v>0</v>
      </c>
      <c r="EJ56">
        <v>0</v>
      </c>
      <c r="EK56">
        <v>3</v>
      </c>
      <c r="EL56" t="s">
        <v>347</v>
      </c>
      <c r="EM56">
        <v>100</v>
      </c>
      <c r="EN56">
        <v>100</v>
      </c>
      <c r="EO56">
        <v>-1.052</v>
      </c>
      <c r="EP56">
        <v>-0.1594</v>
      </c>
      <c r="EQ56">
        <v>-1.05234999999988</v>
      </c>
      <c r="ER56">
        <v>0</v>
      </c>
      <c r="ES56">
        <v>0</v>
      </c>
      <c r="ET56">
        <v>0</v>
      </c>
      <c r="EU56">
        <v>-0.159414285714281</v>
      </c>
      <c r="EV56">
        <v>0</v>
      </c>
      <c r="EW56">
        <v>0</v>
      </c>
      <c r="EX56">
        <v>0</v>
      </c>
      <c r="EY56">
        <v>-1</v>
      </c>
      <c r="EZ56">
        <v>-1</v>
      </c>
      <c r="FA56">
        <v>-1</v>
      </c>
      <c r="FB56">
        <v>-1</v>
      </c>
      <c r="FC56">
        <v>23.7</v>
      </c>
      <c r="FD56">
        <v>23.4</v>
      </c>
      <c r="FE56">
        <v>2</v>
      </c>
      <c r="FF56">
        <v>789.815</v>
      </c>
      <c r="FG56">
        <v>692.56</v>
      </c>
      <c r="FH56">
        <v>11.9122</v>
      </c>
      <c r="FI56">
        <v>26.3643</v>
      </c>
      <c r="FJ56">
        <v>29.9999</v>
      </c>
      <c r="FK56">
        <v>26.2553</v>
      </c>
      <c r="FL56">
        <v>26.2184</v>
      </c>
      <c r="FM56">
        <v>26.4249</v>
      </c>
      <c r="FN56">
        <v>80.6647</v>
      </c>
      <c r="FO56">
        <v>47.3138</v>
      </c>
      <c r="FP56">
        <v>10</v>
      </c>
      <c r="FQ56">
        <v>420</v>
      </c>
      <c r="FR56">
        <v>3.47294</v>
      </c>
      <c r="FS56">
        <v>101.768</v>
      </c>
      <c r="FT56">
        <v>100.264</v>
      </c>
    </row>
    <row r="57" spans="1:176">
      <c r="A57">
        <v>41</v>
      </c>
      <c r="B57">
        <v>1620158535.5</v>
      </c>
      <c r="C57">
        <v>1200.40000009537</v>
      </c>
      <c r="D57" t="s">
        <v>378</v>
      </c>
      <c r="E57" t="s">
        <v>379</v>
      </c>
      <c r="F57">
        <v>1620158534.5</v>
      </c>
      <c r="G57">
        <f>CC57*AE57*(BY57-BZ57)/(100*BR57*(1000-AE57*BY57))</f>
        <v>0</v>
      </c>
      <c r="H57">
        <f>CC57*AE57*(BX57-BW57*(1000-AE57*BZ57)/(1000-AE57*BY57))/(100*BR57)</f>
        <v>0</v>
      </c>
      <c r="I57">
        <f>BW57 - IF(AE57&gt;1, H57*BR57*100.0/(AG57*CK57), 0)</f>
        <v>0</v>
      </c>
      <c r="J57">
        <f>((P57-G57/2)*I57-H57)/(P57+G57/2)</f>
        <v>0</v>
      </c>
      <c r="K57">
        <f>J57*(CD57+CE57)/1000.0</f>
        <v>0</v>
      </c>
      <c r="L57">
        <f>(BW57 - IF(AE57&gt;1, H57*BR57*100.0/(AG57*CK57), 0))*(CD57+CE57)/1000.0</f>
        <v>0</v>
      </c>
      <c r="M57">
        <f>2.0/((1/O57-1/N57)+SIGN(O57)*SQRT((1/O57-1/N57)*(1/O57-1/N57) + 4*BS57/((BS57+1)*(BS57+1))*(2*1/O57*1/N57-1/N57*1/N57)))</f>
        <v>0</v>
      </c>
      <c r="N57">
        <f>IF(LEFT(BT57,1)&lt;&gt;"0",IF(LEFT(BT57,1)="1",3.0,BU57),$D$5+$E$5*(CK57*CD57/($K$5*1000))+$F$5*(CK57*CD57/($K$5*1000))*MAX(MIN(BR57,$J$5),$I$5)*MAX(MIN(BR57,$J$5),$I$5)+$G$5*MAX(MIN(BR57,$J$5),$I$5)*(CK57*CD57/($K$5*1000))+$H$5*(CK57*CD57/($K$5*1000))*(CK57*CD57/($K$5*1000)))</f>
        <v>0</v>
      </c>
      <c r="O57">
        <f>G57*(1000-(1000*0.61365*exp(17.502*S57/(240.97+S57))/(CD57+CE57)+BY57)/2)/(1000*0.61365*exp(17.502*S57/(240.97+S57))/(CD57+CE57)-BY57)</f>
        <v>0</v>
      </c>
      <c r="P57">
        <f>1/((BS57+1)/(M57/1.6)+1/(N57/1.37)) + BS57/((BS57+1)/(M57/1.6) + BS57/(N57/1.37))</f>
        <v>0</v>
      </c>
      <c r="Q57">
        <f>(BO57*BQ57)</f>
        <v>0</v>
      </c>
      <c r="R57">
        <f>(CF57+(Q57+2*0.95*5.67E-8*(((CF57+$B$7)+273)^4-(CF57+273)^4)-44100*G57)/(1.84*29.3*N57+8*0.95*5.67E-8*(CF57+273)^3))</f>
        <v>0</v>
      </c>
      <c r="S57">
        <f>($C$7*CG57+$D$7*CH57+$E$7*R57)</f>
        <v>0</v>
      </c>
      <c r="T57">
        <f>0.61365*exp(17.502*S57/(240.97+S57))</f>
        <v>0</v>
      </c>
      <c r="U57">
        <f>(V57/W57*100)</f>
        <v>0</v>
      </c>
      <c r="V57">
        <f>BY57*(CD57+CE57)/1000</f>
        <v>0</v>
      </c>
      <c r="W57">
        <f>0.61365*exp(17.502*CF57/(240.97+CF57))</f>
        <v>0</v>
      </c>
      <c r="X57">
        <f>(T57-BY57*(CD57+CE57)/1000)</f>
        <v>0</v>
      </c>
      <c r="Y57">
        <f>(-G57*44100)</f>
        <v>0</v>
      </c>
      <c r="Z57">
        <f>2*29.3*N57*0.92*(CF57-S57)</f>
        <v>0</v>
      </c>
      <c r="AA57">
        <f>2*0.95*5.67E-8*(((CF57+$B$7)+273)^4-(S57+273)^4)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MAX(0,($B$13+$C$13*CK57)/(1+$D$13*CK57)*CD57/(CF57+273)*$E$13)</f>
        <v>0</v>
      </c>
      <c r="AH57" t="s">
        <v>293</v>
      </c>
      <c r="AI57">
        <v>0</v>
      </c>
      <c r="AJ57">
        <v>0</v>
      </c>
      <c r="AK57">
        <f>AJ57-AI57</f>
        <v>0</v>
      </c>
      <c r="AL57">
        <f>AK57/AJ57</f>
        <v>0</v>
      </c>
      <c r="AM57">
        <v>0</v>
      </c>
      <c r="AN57" t="s">
        <v>293</v>
      </c>
      <c r="AO57">
        <v>0</v>
      </c>
      <c r="AP57">
        <v>0</v>
      </c>
      <c r="AQ57">
        <f>1-AO57/AP57</f>
        <v>0</v>
      </c>
      <c r="AR57">
        <v>0.5</v>
      </c>
      <c r="AS57">
        <f>BO57</f>
        <v>0</v>
      </c>
      <c r="AT57">
        <f>H57</f>
        <v>0</v>
      </c>
      <c r="AU57">
        <f>AQ57*AR57*AS57</f>
        <v>0</v>
      </c>
      <c r="AV57">
        <f>BA57/AP57</f>
        <v>0</v>
      </c>
      <c r="AW57">
        <f>(AT57-AM57)/AS57</f>
        <v>0</v>
      </c>
      <c r="AX57">
        <f>(AJ57-AP57)/AP57</f>
        <v>0</v>
      </c>
      <c r="AY57" t="s">
        <v>293</v>
      </c>
      <c r="AZ57">
        <v>0</v>
      </c>
      <c r="BA57">
        <f>AP57-AZ57</f>
        <v>0</v>
      </c>
      <c r="BB57">
        <f>(AP57-AO57)/(AP57-AZ57)</f>
        <v>0</v>
      </c>
      <c r="BC57">
        <f>(AJ57-AP57)/(AJ57-AZ57)</f>
        <v>0</v>
      </c>
      <c r="BD57">
        <f>(AP57-AO57)/(AP57-AI57)</f>
        <v>0</v>
      </c>
      <c r="BE57">
        <f>(AJ57-AP57)/(AJ57-AI57)</f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f>$B$11*CL57+$C$11*CM57+$F$11*CN57*(1-CQ57)</f>
        <v>0</v>
      </c>
      <c r="BO57">
        <f>BN57*BP57</f>
        <v>0</v>
      </c>
      <c r="BP57">
        <f>($B$11*$D$9+$C$11*$D$9+$F$11*((DA57+CS57)/MAX(DA57+CS57+DB57, 0.1)*$I$9+DB57/MAX(DA57+CS57+DB57, 0.1)*$J$9))/($B$11+$C$11+$F$11)</f>
        <v>0</v>
      </c>
      <c r="BQ57">
        <f>($B$11*$K$9+$C$11*$K$9+$F$11*((DA57+CS57)/MAX(DA57+CS57+DB57, 0.1)*$P$9+DB57/MAX(DA57+CS57+DB57, 0.1)*$Q$9))/($B$11+$C$11+$F$11)</f>
        <v>0</v>
      </c>
      <c r="BR57">
        <v>6</v>
      </c>
      <c r="BS57">
        <v>0.5</v>
      </c>
      <c r="BT57" t="s">
        <v>294</v>
      </c>
      <c r="BU57">
        <v>2</v>
      </c>
      <c r="BV57">
        <v>1620158534.5</v>
      </c>
      <c r="BW57">
        <v>405.127666666667</v>
      </c>
      <c r="BX57">
        <v>420.036</v>
      </c>
      <c r="BY57">
        <v>7.82047666666667</v>
      </c>
      <c r="BZ57">
        <v>3.1013</v>
      </c>
      <c r="CA57">
        <v>406.179666666667</v>
      </c>
      <c r="CB57">
        <v>7.97988666666667</v>
      </c>
      <c r="CC57">
        <v>699.973333333333</v>
      </c>
      <c r="CD57">
        <v>101.315</v>
      </c>
      <c r="CE57">
        <v>0.0996263333333333</v>
      </c>
      <c r="CF57">
        <v>20.1694666666667</v>
      </c>
      <c r="CG57">
        <v>19.3936</v>
      </c>
      <c r="CH57">
        <v>999.9</v>
      </c>
      <c r="CI57">
        <v>0</v>
      </c>
      <c r="CJ57">
        <v>0</v>
      </c>
      <c r="CK57">
        <v>10001.66</v>
      </c>
      <c r="CL57">
        <v>0</v>
      </c>
      <c r="CM57">
        <v>2.44964333333333</v>
      </c>
      <c r="CN57">
        <v>600.088666666667</v>
      </c>
      <c r="CO57">
        <v>0.932997333333333</v>
      </c>
      <c r="CP57">
        <v>0.0670023</v>
      </c>
      <c r="CQ57">
        <v>0</v>
      </c>
      <c r="CR57">
        <v>1282.69666666667</v>
      </c>
      <c r="CS57">
        <v>4.99912</v>
      </c>
      <c r="CT57">
        <v>7614.42333333333</v>
      </c>
      <c r="CU57">
        <v>3806.12333333333</v>
      </c>
      <c r="CV57">
        <v>37.583</v>
      </c>
      <c r="CW57">
        <v>40.812</v>
      </c>
      <c r="CX57">
        <v>39.729</v>
      </c>
      <c r="CY57">
        <v>40.6246666666667</v>
      </c>
      <c r="CZ57">
        <v>39.583</v>
      </c>
      <c r="DA57">
        <v>555.22</v>
      </c>
      <c r="DB57">
        <v>39.87</v>
      </c>
      <c r="DC57">
        <v>0</v>
      </c>
      <c r="DD57">
        <v>1620158535.6</v>
      </c>
      <c r="DE57">
        <v>0</v>
      </c>
      <c r="DF57">
        <v>1281.92346153846</v>
      </c>
      <c r="DG57">
        <v>6.51863248709086</v>
      </c>
      <c r="DH57">
        <v>30.3521366665209</v>
      </c>
      <c r="DI57">
        <v>7609.82</v>
      </c>
      <c r="DJ57">
        <v>15</v>
      </c>
      <c r="DK57">
        <v>1620157099.6</v>
      </c>
      <c r="DL57" t="s">
        <v>295</v>
      </c>
      <c r="DM57">
        <v>1620157083.1</v>
      </c>
      <c r="DN57">
        <v>1620157099.6</v>
      </c>
      <c r="DO57">
        <v>2</v>
      </c>
      <c r="DP57">
        <v>0.156</v>
      </c>
      <c r="DQ57">
        <v>-0.024</v>
      </c>
      <c r="DR57">
        <v>-1.052</v>
      </c>
      <c r="DS57">
        <v>-0.159</v>
      </c>
      <c r="DT57">
        <v>420</v>
      </c>
      <c r="DU57">
        <v>23</v>
      </c>
      <c r="DV57">
        <v>0.12</v>
      </c>
      <c r="DW57">
        <v>0.02</v>
      </c>
      <c r="DX57">
        <v>-15.0009075</v>
      </c>
      <c r="DY57">
        <v>0.487568105065707</v>
      </c>
      <c r="DZ57">
        <v>0.0552620230696451</v>
      </c>
      <c r="EA57">
        <v>1</v>
      </c>
      <c r="EB57">
        <v>1281.61212121212</v>
      </c>
      <c r="EC57">
        <v>6.95698825114847</v>
      </c>
      <c r="ED57">
        <v>0.690479664527348</v>
      </c>
      <c r="EE57">
        <v>1</v>
      </c>
      <c r="EF57">
        <v>4.7379845</v>
      </c>
      <c r="EG57">
        <v>-0.198229643527208</v>
      </c>
      <c r="EH57">
        <v>0.0206281841117923</v>
      </c>
      <c r="EI57">
        <v>0</v>
      </c>
      <c r="EJ57">
        <v>2</v>
      </c>
      <c r="EK57">
        <v>3</v>
      </c>
      <c r="EL57" t="s">
        <v>296</v>
      </c>
      <c r="EM57">
        <v>100</v>
      </c>
      <c r="EN57">
        <v>100</v>
      </c>
      <c r="EO57">
        <v>-1.052</v>
      </c>
      <c r="EP57">
        <v>-0.1594</v>
      </c>
      <c r="EQ57">
        <v>-1.05234999999988</v>
      </c>
      <c r="ER57">
        <v>0</v>
      </c>
      <c r="ES57">
        <v>0</v>
      </c>
      <c r="ET57">
        <v>0</v>
      </c>
      <c r="EU57">
        <v>-0.159414285714281</v>
      </c>
      <c r="EV57">
        <v>0</v>
      </c>
      <c r="EW57">
        <v>0</v>
      </c>
      <c r="EX57">
        <v>0</v>
      </c>
      <c r="EY57">
        <v>-1</v>
      </c>
      <c r="EZ57">
        <v>-1</v>
      </c>
      <c r="FA57">
        <v>-1</v>
      </c>
      <c r="FB57">
        <v>-1</v>
      </c>
      <c r="FC57">
        <v>24.2</v>
      </c>
      <c r="FD57">
        <v>23.9</v>
      </c>
      <c r="FE57">
        <v>2</v>
      </c>
      <c r="FF57">
        <v>789.517</v>
      </c>
      <c r="FG57">
        <v>691.413</v>
      </c>
      <c r="FH57">
        <v>11.5696</v>
      </c>
      <c r="FI57">
        <v>26.3343</v>
      </c>
      <c r="FJ57">
        <v>29.9998</v>
      </c>
      <c r="FK57">
        <v>26.2266</v>
      </c>
      <c r="FL57">
        <v>26.1895</v>
      </c>
      <c r="FM57">
        <v>26.4075</v>
      </c>
      <c r="FN57">
        <v>82.8992</v>
      </c>
      <c r="FO57">
        <v>42.9437</v>
      </c>
      <c r="FP57">
        <v>10</v>
      </c>
      <c r="FQ57">
        <v>420</v>
      </c>
      <c r="FR57">
        <v>2.93108</v>
      </c>
      <c r="FS57">
        <v>101.772</v>
      </c>
      <c r="FT57">
        <v>100.264</v>
      </c>
    </row>
    <row r="58" spans="1:176">
      <c r="A58">
        <v>42</v>
      </c>
      <c r="B58">
        <v>1620158565.5</v>
      </c>
      <c r="C58">
        <v>1230.40000009537</v>
      </c>
      <c r="D58" t="s">
        <v>380</v>
      </c>
      <c r="E58" t="s">
        <v>381</v>
      </c>
      <c r="F58">
        <v>1620158564.5</v>
      </c>
      <c r="G58">
        <f>CC58*AE58*(BY58-BZ58)/(100*BR58*(1000-AE58*BY58))</f>
        <v>0</v>
      </c>
      <c r="H58">
        <f>CC58*AE58*(BX58-BW58*(1000-AE58*BZ58)/(1000-AE58*BY58))/(100*BR58)</f>
        <v>0</v>
      </c>
      <c r="I58">
        <f>BW58 - IF(AE58&gt;1, H58*BR58*100.0/(AG58*CK58), 0)</f>
        <v>0</v>
      </c>
      <c r="J58">
        <f>((P58-G58/2)*I58-H58)/(P58+G58/2)</f>
        <v>0</v>
      </c>
      <c r="K58">
        <f>J58*(CD58+CE58)/1000.0</f>
        <v>0</v>
      </c>
      <c r="L58">
        <f>(BW58 - IF(AE58&gt;1, H58*BR58*100.0/(AG58*CK58), 0))*(CD58+CE58)/1000.0</f>
        <v>0</v>
      </c>
      <c r="M58">
        <f>2.0/((1/O58-1/N58)+SIGN(O58)*SQRT((1/O58-1/N58)*(1/O58-1/N58) + 4*BS58/((BS58+1)*(BS58+1))*(2*1/O58*1/N58-1/N58*1/N58)))</f>
        <v>0</v>
      </c>
      <c r="N58">
        <f>IF(LEFT(BT58,1)&lt;&gt;"0",IF(LEFT(BT58,1)="1",3.0,BU58),$D$5+$E$5*(CK58*CD58/($K$5*1000))+$F$5*(CK58*CD58/($K$5*1000))*MAX(MIN(BR58,$J$5),$I$5)*MAX(MIN(BR58,$J$5),$I$5)+$G$5*MAX(MIN(BR58,$J$5),$I$5)*(CK58*CD58/($K$5*1000))+$H$5*(CK58*CD58/($K$5*1000))*(CK58*CD58/($K$5*1000)))</f>
        <v>0</v>
      </c>
      <c r="O58">
        <f>G58*(1000-(1000*0.61365*exp(17.502*S58/(240.97+S58))/(CD58+CE58)+BY58)/2)/(1000*0.61365*exp(17.502*S58/(240.97+S58))/(CD58+CE58)-BY58)</f>
        <v>0</v>
      </c>
      <c r="P58">
        <f>1/((BS58+1)/(M58/1.6)+1/(N58/1.37)) + BS58/((BS58+1)/(M58/1.6) + BS58/(N58/1.37))</f>
        <v>0</v>
      </c>
      <c r="Q58">
        <f>(BO58*BQ58)</f>
        <v>0</v>
      </c>
      <c r="R58">
        <f>(CF58+(Q58+2*0.95*5.67E-8*(((CF58+$B$7)+273)^4-(CF58+273)^4)-44100*G58)/(1.84*29.3*N58+8*0.95*5.67E-8*(CF58+273)^3))</f>
        <v>0</v>
      </c>
      <c r="S58">
        <f>($C$7*CG58+$D$7*CH58+$E$7*R58)</f>
        <v>0</v>
      </c>
      <c r="T58">
        <f>0.61365*exp(17.502*S58/(240.97+S58))</f>
        <v>0</v>
      </c>
      <c r="U58">
        <f>(V58/W58*100)</f>
        <v>0</v>
      </c>
      <c r="V58">
        <f>BY58*(CD58+CE58)/1000</f>
        <v>0</v>
      </c>
      <c r="W58">
        <f>0.61365*exp(17.502*CF58/(240.97+CF58))</f>
        <v>0</v>
      </c>
      <c r="X58">
        <f>(T58-BY58*(CD58+CE58)/1000)</f>
        <v>0</v>
      </c>
      <c r="Y58">
        <f>(-G58*44100)</f>
        <v>0</v>
      </c>
      <c r="Z58">
        <f>2*29.3*N58*0.92*(CF58-S58)</f>
        <v>0</v>
      </c>
      <c r="AA58">
        <f>2*0.95*5.67E-8*(((CF58+$B$7)+273)^4-(S58+273)^4)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MAX(0,($B$13+$C$13*CK58)/(1+$D$13*CK58)*CD58/(CF58+273)*$E$13)</f>
        <v>0</v>
      </c>
      <c r="AH58" t="s">
        <v>293</v>
      </c>
      <c r="AI58">
        <v>0</v>
      </c>
      <c r="AJ58">
        <v>0</v>
      </c>
      <c r="AK58">
        <f>AJ58-AI58</f>
        <v>0</v>
      </c>
      <c r="AL58">
        <f>AK58/AJ58</f>
        <v>0</v>
      </c>
      <c r="AM58">
        <v>0</v>
      </c>
      <c r="AN58" t="s">
        <v>293</v>
      </c>
      <c r="AO58">
        <v>0</v>
      </c>
      <c r="AP58">
        <v>0</v>
      </c>
      <c r="AQ58">
        <f>1-AO58/AP58</f>
        <v>0</v>
      </c>
      <c r="AR58">
        <v>0.5</v>
      </c>
      <c r="AS58">
        <f>BO58</f>
        <v>0</v>
      </c>
      <c r="AT58">
        <f>H58</f>
        <v>0</v>
      </c>
      <c r="AU58">
        <f>AQ58*AR58*AS58</f>
        <v>0</v>
      </c>
      <c r="AV58">
        <f>BA58/AP58</f>
        <v>0</v>
      </c>
      <c r="AW58">
        <f>(AT58-AM58)/AS58</f>
        <v>0</v>
      </c>
      <c r="AX58">
        <f>(AJ58-AP58)/AP58</f>
        <v>0</v>
      </c>
      <c r="AY58" t="s">
        <v>293</v>
      </c>
      <c r="AZ58">
        <v>0</v>
      </c>
      <c r="BA58">
        <f>AP58-AZ58</f>
        <v>0</v>
      </c>
      <c r="BB58">
        <f>(AP58-AO58)/(AP58-AZ58)</f>
        <v>0</v>
      </c>
      <c r="BC58">
        <f>(AJ58-AP58)/(AJ58-AZ58)</f>
        <v>0</v>
      </c>
      <c r="BD58">
        <f>(AP58-AO58)/(AP58-AI58)</f>
        <v>0</v>
      </c>
      <c r="BE58">
        <f>(AJ58-AP58)/(AJ58-AI58)</f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f>$B$11*CL58+$C$11*CM58+$F$11*CN58*(1-CQ58)</f>
        <v>0</v>
      </c>
      <c r="BO58">
        <f>BN58*BP58</f>
        <v>0</v>
      </c>
      <c r="BP58">
        <f>($B$11*$D$9+$C$11*$D$9+$F$11*((DA58+CS58)/MAX(DA58+CS58+DB58, 0.1)*$I$9+DB58/MAX(DA58+CS58+DB58, 0.1)*$J$9))/($B$11+$C$11+$F$11)</f>
        <v>0</v>
      </c>
      <c r="BQ58">
        <f>($B$11*$K$9+$C$11*$K$9+$F$11*((DA58+CS58)/MAX(DA58+CS58+DB58, 0.1)*$P$9+DB58/MAX(DA58+CS58+DB58, 0.1)*$Q$9))/($B$11+$C$11+$F$11)</f>
        <v>0</v>
      </c>
      <c r="BR58">
        <v>6</v>
      </c>
      <c r="BS58">
        <v>0.5</v>
      </c>
      <c r="BT58" t="s">
        <v>294</v>
      </c>
      <c r="BU58">
        <v>2</v>
      </c>
      <c r="BV58">
        <v>1620158564.5</v>
      </c>
      <c r="BW58">
        <v>405.436</v>
      </c>
      <c r="BX58">
        <v>420.055</v>
      </c>
      <c r="BY58">
        <v>7.21500333333333</v>
      </c>
      <c r="BZ58">
        <v>2.55705</v>
      </c>
      <c r="CA58">
        <v>406.488333333333</v>
      </c>
      <c r="CB58">
        <v>7.37441333333333</v>
      </c>
      <c r="CC58">
        <v>700.036666666667</v>
      </c>
      <c r="CD58">
        <v>101.316666666667</v>
      </c>
      <c r="CE58">
        <v>0.0998489333333333</v>
      </c>
      <c r="CF58">
        <v>19.7354333333333</v>
      </c>
      <c r="CG58">
        <v>18.9595333333333</v>
      </c>
      <c r="CH58">
        <v>999.9</v>
      </c>
      <c r="CI58">
        <v>0</v>
      </c>
      <c r="CJ58">
        <v>0</v>
      </c>
      <c r="CK58">
        <v>10001.65</v>
      </c>
      <c r="CL58">
        <v>0</v>
      </c>
      <c r="CM58">
        <v>2.48135</v>
      </c>
      <c r="CN58">
        <v>599.893333333333</v>
      </c>
      <c r="CO58">
        <v>0.93298</v>
      </c>
      <c r="CP58">
        <v>0.0670199333333333</v>
      </c>
      <c r="CQ58">
        <v>0</v>
      </c>
      <c r="CR58">
        <v>1284.91</v>
      </c>
      <c r="CS58">
        <v>4.99912</v>
      </c>
      <c r="CT58">
        <v>7620.91</v>
      </c>
      <c r="CU58">
        <v>3804.85333333333</v>
      </c>
      <c r="CV58">
        <v>37.5416666666667</v>
      </c>
      <c r="CW58">
        <v>40.75</v>
      </c>
      <c r="CX58">
        <v>39.4996666666667</v>
      </c>
      <c r="CY58">
        <v>40.583</v>
      </c>
      <c r="CZ58">
        <v>39.4583333333333</v>
      </c>
      <c r="DA58">
        <v>555.023333333333</v>
      </c>
      <c r="DB58">
        <v>39.8666666666667</v>
      </c>
      <c r="DC58">
        <v>0</v>
      </c>
      <c r="DD58">
        <v>1620158565.6</v>
      </c>
      <c r="DE58">
        <v>0</v>
      </c>
      <c r="DF58">
        <v>1284.47538461538</v>
      </c>
      <c r="DG58">
        <v>4.92786324454941</v>
      </c>
      <c r="DH58">
        <v>25.4099145702689</v>
      </c>
      <c r="DI58">
        <v>7620.93153846154</v>
      </c>
      <c r="DJ58">
        <v>15</v>
      </c>
      <c r="DK58">
        <v>1620157099.6</v>
      </c>
      <c r="DL58" t="s">
        <v>295</v>
      </c>
      <c r="DM58">
        <v>1620157083.1</v>
      </c>
      <c r="DN58">
        <v>1620157099.6</v>
      </c>
      <c r="DO58">
        <v>2</v>
      </c>
      <c r="DP58">
        <v>0.156</v>
      </c>
      <c r="DQ58">
        <v>-0.024</v>
      </c>
      <c r="DR58">
        <v>-1.052</v>
      </c>
      <c r="DS58">
        <v>-0.159</v>
      </c>
      <c r="DT58">
        <v>420</v>
      </c>
      <c r="DU58">
        <v>23</v>
      </c>
      <c r="DV58">
        <v>0.12</v>
      </c>
      <c r="DW58">
        <v>0.02</v>
      </c>
      <c r="DX58">
        <v>-14.7098425</v>
      </c>
      <c r="DY58">
        <v>0.760256285178255</v>
      </c>
      <c r="DZ58">
        <v>0.0773089609537602</v>
      </c>
      <c r="EA58">
        <v>0</v>
      </c>
      <c r="EB58">
        <v>1284.28090909091</v>
      </c>
      <c r="EC58">
        <v>4.35492742551293</v>
      </c>
      <c r="ED58">
        <v>0.495546002123293</v>
      </c>
      <c r="EE58">
        <v>1</v>
      </c>
      <c r="EF58">
        <v>4.66416125</v>
      </c>
      <c r="EG58">
        <v>-0.122604765478439</v>
      </c>
      <c r="EH58">
        <v>0.0135572361098234</v>
      </c>
      <c r="EI58">
        <v>0</v>
      </c>
      <c r="EJ58">
        <v>1</v>
      </c>
      <c r="EK58">
        <v>3</v>
      </c>
      <c r="EL58" t="s">
        <v>314</v>
      </c>
      <c r="EM58">
        <v>100</v>
      </c>
      <c r="EN58">
        <v>100</v>
      </c>
      <c r="EO58">
        <v>-1.053</v>
      </c>
      <c r="EP58">
        <v>-0.1594</v>
      </c>
      <c r="EQ58">
        <v>-1.05234999999988</v>
      </c>
      <c r="ER58">
        <v>0</v>
      </c>
      <c r="ES58">
        <v>0</v>
      </c>
      <c r="ET58">
        <v>0</v>
      </c>
      <c r="EU58">
        <v>-0.159414285714281</v>
      </c>
      <c r="EV58">
        <v>0</v>
      </c>
      <c r="EW58">
        <v>0</v>
      </c>
      <c r="EX58">
        <v>0</v>
      </c>
      <c r="EY58">
        <v>-1</v>
      </c>
      <c r="EZ58">
        <v>-1</v>
      </c>
      <c r="FA58">
        <v>-1</v>
      </c>
      <c r="FB58">
        <v>-1</v>
      </c>
      <c r="FC58">
        <v>24.7</v>
      </c>
      <c r="FD58">
        <v>24.4</v>
      </c>
      <c r="FE58">
        <v>2</v>
      </c>
      <c r="FF58">
        <v>789.479</v>
      </c>
      <c r="FG58">
        <v>690.839</v>
      </c>
      <c r="FH58">
        <v>11.2595</v>
      </c>
      <c r="FI58">
        <v>26.3021</v>
      </c>
      <c r="FJ58">
        <v>29.9996</v>
      </c>
      <c r="FK58">
        <v>26.1968</v>
      </c>
      <c r="FL58">
        <v>26.1588</v>
      </c>
      <c r="FM58">
        <v>26.3981</v>
      </c>
      <c r="FN58">
        <v>85.2724</v>
      </c>
      <c r="FO58">
        <v>38.1331</v>
      </c>
      <c r="FP58">
        <v>10</v>
      </c>
      <c r="FQ58">
        <v>420</v>
      </c>
      <c r="FR58">
        <v>2.38195</v>
      </c>
      <c r="FS58">
        <v>101.772</v>
      </c>
      <c r="FT58">
        <v>100.268</v>
      </c>
    </row>
    <row r="59" spans="1:176">
      <c r="A59">
        <v>43</v>
      </c>
      <c r="B59">
        <v>1620158595.5</v>
      </c>
      <c r="C59">
        <v>1260.40000009537</v>
      </c>
      <c r="D59" t="s">
        <v>382</v>
      </c>
      <c r="E59" t="s">
        <v>383</v>
      </c>
      <c r="F59">
        <v>1620158594.5</v>
      </c>
      <c r="G59">
        <f>CC59*AE59*(BY59-BZ59)/(100*BR59*(1000-AE59*BY59))</f>
        <v>0</v>
      </c>
      <c r="H59">
        <f>CC59*AE59*(BX59-BW59*(1000-AE59*BZ59)/(1000-AE59*BY59))/(100*BR59)</f>
        <v>0</v>
      </c>
      <c r="I59">
        <f>BW59 - IF(AE59&gt;1, H59*BR59*100.0/(AG59*CK59), 0)</f>
        <v>0</v>
      </c>
      <c r="J59">
        <f>((P59-G59/2)*I59-H59)/(P59+G59/2)</f>
        <v>0</v>
      </c>
      <c r="K59">
        <f>J59*(CD59+CE59)/1000.0</f>
        <v>0</v>
      </c>
      <c r="L59">
        <f>(BW59 - IF(AE59&gt;1, H59*BR59*100.0/(AG59*CK59), 0))*(CD59+CE59)/1000.0</f>
        <v>0</v>
      </c>
      <c r="M59">
        <f>2.0/((1/O59-1/N59)+SIGN(O59)*SQRT((1/O59-1/N59)*(1/O59-1/N59) + 4*BS59/((BS59+1)*(BS59+1))*(2*1/O59*1/N59-1/N59*1/N59)))</f>
        <v>0</v>
      </c>
      <c r="N59">
        <f>IF(LEFT(BT59,1)&lt;&gt;"0",IF(LEFT(BT59,1)="1",3.0,BU59),$D$5+$E$5*(CK59*CD59/($K$5*1000))+$F$5*(CK59*CD59/($K$5*1000))*MAX(MIN(BR59,$J$5),$I$5)*MAX(MIN(BR59,$J$5),$I$5)+$G$5*MAX(MIN(BR59,$J$5),$I$5)*(CK59*CD59/($K$5*1000))+$H$5*(CK59*CD59/($K$5*1000))*(CK59*CD59/($K$5*1000)))</f>
        <v>0</v>
      </c>
      <c r="O59">
        <f>G59*(1000-(1000*0.61365*exp(17.502*S59/(240.97+S59))/(CD59+CE59)+BY59)/2)/(1000*0.61365*exp(17.502*S59/(240.97+S59))/(CD59+CE59)-BY59)</f>
        <v>0</v>
      </c>
      <c r="P59">
        <f>1/((BS59+1)/(M59/1.6)+1/(N59/1.37)) + BS59/((BS59+1)/(M59/1.6) + BS59/(N59/1.37))</f>
        <v>0</v>
      </c>
      <c r="Q59">
        <f>(BO59*BQ59)</f>
        <v>0</v>
      </c>
      <c r="R59">
        <f>(CF59+(Q59+2*0.95*5.67E-8*(((CF59+$B$7)+273)^4-(CF59+273)^4)-44100*G59)/(1.84*29.3*N59+8*0.95*5.67E-8*(CF59+273)^3))</f>
        <v>0</v>
      </c>
      <c r="S59">
        <f>($C$7*CG59+$D$7*CH59+$E$7*R59)</f>
        <v>0</v>
      </c>
      <c r="T59">
        <f>0.61365*exp(17.502*S59/(240.97+S59))</f>
        <v>0</v>
      </c>
      <c r="U59">
        <f>(V59/W59*100)</f>
        <v>0</v>
      </c>
      <c r="V59">
        <f>BY59*(CD59+CE59)/1000</f>
        <v>0</v>
      </c>
      <c r="W59">
        <f>0.61365*exp(17.502*CF59/(240.97+CF59))</f>
        <v>0</v>
      </c>
      <c r="X59">
        <f>(T59-BY59*(CD59+CE59)/1000)</f>
        <v>0</v>
      </c>
      <c r="Y59">
        <f>(-G59*44100)</f>
        <v>0</v>
      </c>
      <c r="Z59">
        <f>2*29.3*N59*0.92*(CF59-S59)</f>
        <v>0</v>
      </c>
      <c r="AA59">
        <f>2*0.95*5.67E-8*(((CF59+$B$7)+273)^4-(S59+273)^4)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MAX(0,($B$13+$C$13*CK59)/(1+$D$13*CK59)*CD59/(CF59+273)*$E$13)</f>
        <v>0</v>
      </c>
      <c r="AH59" t="s">
        <v>293</v>
      </c>
      <c r="AI59">
        <v>0</v>
      </c>
      <c r="AJ59">
        <v>0</v>
      </c>
      <c r="AK59">
        <f>AJ59-AI59</f>
        <v>0</v>
      </c>
      <c r="AL59">
        <f>AK59/AJ59</f>
        <v>0</v>
      </c>
      <c r="AM59">
        <v>0</v>
      </c>
      <c r="AN59" t="s">
        <v>293</v>
      </c>
      <c r="AO59">
        <v>0</v>
      </c>
      <c r="AP59">
        <v>0</v>
      </c>
      <c r="AQ59">
        <f>1-AO59/AP59</f>
        <v>0</v>
      </c>
      <c r="AR59">
        <v>0.5</v>
      </c>
      <c r="AS59">
        <f>BO59</f>
        <v>0</v>
      </c>
      <c r="AT59">
        <f>H59</f>
        <v>0</v>
      </c>
      <c r="AU59">
        <f>AQ59*AR59*AS59</f>
        <v>0</v>
      </c>
      <c r="AV59">
        <f>BA59/AP59</f>
        <v>0</v>
      </c>
      <c r="AW59">
        <f>(AT59-AM59)/AS59</f>
        <v>0</v>
      </c>
      <c r="AX59">
        <f>(AJ59-AP59)/AP59</f>
        <v>0</v>
      </c>
      <c r="AY59" t="s">
        <v>293</v>
      </c>
      <c r="AZ59">
        <v>0</v>
      </c>
      <c r="BA59">
        <f>AP59-AZ59</f>
        <v>0</v>
      </c>
      <c r="BB59">
        <f>(AP59-AO59)/(AP59-AZ59)</f>
        <v>0</v>
      </c>
      <c r="BC59">
        <f>(AJ59-AP59)/(AJ59-AZ59)</f>
        <v>0</v>
      </c>
      <c r="BD59">
        <f>(AP59-AO59)/(AP59-AI59)</f>
        <v>0</v>
      </c>
      <c r="BE59">
        <f>(AJ59-AP59)/(AJ59-AI59)</f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f>$B$11*CL59+$C$11*CM59+$F$11*CN59*(1-CQ59)</f>
        <v>0</v>
      </c>
      <c r="BO59">
        <f>BN59*BP59</f>
        <v>0</v>
      </c>
      <c r="BP59">
        <f>($B$11*$D$9+$C$11*$D$9+$F$11*((DA59+CS59)/MAX(DA59+CS59+DB59, 0.1)*$I$9+DB59/MAX(DA59+CS59+DB59, 0.1)*$J$9))/($B$11+$C$11+$F$11)</f>
        <v>0</v>
      </c>
      <c r="BQ59">
        <f>($B$11*$K$9+$C$11*$K$9+$F$11*((DA59+CS59)/MAX(DA59+CS59+DB59, 0.1)*$P$9+DB59/MAX(DA59+CS59+DB59, 0.1)*$Q$9))/($B$11+$C$11+$F$11)</f>
        <v>0</v>
      </c>
      <c r="BR59">
        <v>6</v>
      </c>
      <c r="BS59">
        <v>0.5</v>
      </c>
      <c r="BT59" t="s">
        <v>294</v>
      </c>
      <c r="BU59">
        <v>2</v>
      </c>
      <c r="BV59">
        <v>1620158594.5</v>
      </c>
      <c r="BW59">
        <v>405.775333333333</v>
      </c>
      <c r="BX59">
        <v>420.018666666667</v>
      </c>
      <c r="BY59">
        <v>6.65415</v>
      </c>
      <c r="BZ59">
        <v>2.08309666666667</v>
      </c>
      <c r="CA59">
        <v>406.827666666667</v>
      </c>
      <c r="CB59">
        <v>6.81357</v>
      </c>
      <c r="CC59">
        <v>700.008333333333</v>
      </c>
      <c r="CD59">
        <v>101.315666666667</v>
      </c>
      <c r="CE59">
        <v>0.100288</v>
      </c>
      <c r="CF59">
        <v>19.339</v>
      </c>
      <c r="CG59">
        <v>18.5774333333333</v>
      </c>
      <c r="CH59">
        <v>999.9</v>
      </c>
      <c r="CI59">
        <v>0</v>
      </c>
      <c r="CJ59">
        <v>0</v>
      </c>
      <c r="CK59">
        <v>10007.9</v>
      </c>
      <c r="CL59">
        <v>0</v>
      </c>
      <c r="CM59">
        <v>2.48135</v>
      </c>
      <c r="CN59">
        <v>599.911</v>
      </c>
      <c r="CO59">
        <v>0.933007333333333</v>
      </c>
      <c r="CP59">
        <v>0.0669924333333333</v>
      </c>
      <c r="CQ59">
        <v>0</v>
      </c>
      <c r="CR59">
        <v>1286.14666666667</v>
      </c>
      <c r="CS59">
        <v>4.99912</v>
      </c>
      <c r="CT59">
        <v>7624.82333333333</v>
      </c>
      <c r="CU59">
        <v>3805</v>
      </c>
      <c r="CV59">
        <v>37.312</v>
      </c>
      <c r="CW59">
        <v>40.687</v>
      </c>
      <c r="CX59">
        <v>39.354</v>
      </c>
      <c r="CY59">
        <v>40.5416666666667</v>
      </c>
      <c r="CZ59">
        <v>39.187</v>
      </c>
      <c r="DA59">
        <v>555.056666666667</v>
      </c>
      <c r="DB59">
        <v>39.85</v>
      </c>
      <c r="DC59">
        <v>0</v>
      </c>
      <c r="DD59">
        <v>1620158595.6</v>
      </c>
      <c r="DE59">
        <v>0</v>
      </c>
      <c r="DF59">
        <v>1286.19153846154</v>
      </c>
      <c r="DG59">
        <v>1.66427351319918</v>
      </c>
      <c r="DH59">
        <v>4.58393154985982</v>
      </c>
      <c r="DI59">
        <v>7625.59</v>
      </c>
      <c r="DJ59">
        <v>15</v>
      </c>
      <c r="DK59">
        <v>1620157099.6</v>
      </c>
      <c r="DL59" t="s">
        <v>295</v>
      </c>
      <c r="DM59">
        <v>1620157083.1</v>
      </c>
      <c r="DN59">
        <v>1620157099.6</v>
      </c>
      <c r="DO59">
        <v>2</v>
      </c>
      <c r="DP59">
        <v>0.156</v>
      </c>
      <c r="DQ59">
        <v>-0.024</v>
      </c>
      <c r="DR59">
        <v>-1.052</v>
      </c>
      <c r="DS59">
        <v>-0.159</v>
      </c>
      <c r="DT59">
        <v>420</v>
      </c>
      <c r="DU59">
        <v>23</v>
      </c>
      <c r="DV59">
        <v>0.12</v>
      </c>
      <c r="DW59">
        <v>0.02</v>
      </c>
      <c r="DX59">
        <v>-14.360695</v>
      </c>
      <c r="DY59">
        <v>0.50127354596626</v>
      </c>
      <c r="DZ59">
        <v>0.0583612669070848</v>
      </c>
      <c r="EA59">
        <v>0</v>
      </c>
      <c r="EB59">
        <v>1286.05060606061</v>
      </c>
      <c r="EC59">
        <v>2.77513618512592</v>
      </c>
      <c r="ED59">
        <v>0.338248065630342</v>
      </c>
      <c r="EE59">
        <v>1</v>
      </c>
      <c r="EF59">
        <v>4.5985375</v>
      </c>
      <c r="EG59">
        <v>-0.119342589118204</v>
      </c>
      <c r="EH59">
        <v>0.0126079583497884</v>
      </c>
      <c r="EI59">
        <v>0</v>
      </c>
      <c r="EJ59">
        <v>1</v>
      </c>
      <c r="EK59">
        <v>3</v>
      </c>
      <c r="EL59" t="s">
        <v>314</v>
      </c>
      <c r="EM59">
        <v>100</v>
      </c>
      <c r="EN59">
        <v>100</v>
      </c>
      <c r="EO59">
        <v>-1.052</v>
      </c>
      <c r="EP59">
        <v>-0.1594</v>
      </c>
      <c r="EQ59">
        <v>-1.05234999999988</v>
      </c>
      <c r="ER59">
        <v>0</v>
      </c>
      <c r="ES59">
        <v>0</v>
      </c>
      <c r="ET59">
        <v>0</v>
      </c>
      <c r="EU59">
        <v>-0.159414285714281</v>
      </c>
      <c r="EV59">
        <v>0</v>
      </c>
      <c r="EW59">
        <v>0</v>
      </c>
      <c r="EX59">
        <v>0</v>
      </c>
      <c r="EY59">
        <v>-1</v>
      </c>
      <c r="EZ59">
        <v>-1</v>
      </c>
      <c r="FA59">
        <v>-1</v>
      </c>
      <c r="FB59">
        <v>-1</v>
      </c>
      <c r="FC59">
        <v>25.2</v>
      </c>
      <c r="FD59">
        <v>24.9</v>
      </c>
      <c r="FE59">
        <v>2</v>
      </c>
      <c r="FF59">
        <v>789.611</v>
      </c>
      <c r="FG59">
        <v>689.959</v>
      </c>
      <c r="FH59">
        <v>10.973</v>
      </c>
      <c r="FI59">
        <v>26.2688</v>
      </c>
      <c r="FJ59">
        <v>29.9997</v>
      </c>
      <c r="FK59">
        <v>26.167</v>
      </c>
      <c r="FL59">
        <v>26.1292</v>
      </c>
      <c r="FM59">
        <v>26.3879</v>
      </c>
      <c r="FN59">
        <v>87.505</v>
      </c>
      <c r="FO59">
        <v>33.7459</v>
      </c>
      <c r="FP59">
        <v>10</v>
      </c>
      <c r="FQ59">
        <v>420</v>
      </c>
      <c r="FR59">
        <v>1.89106</v>
      </c>
      <c r="FS59">
        <v>101.774</v>
      </c>
      <c r="FT59">
        <v>100.275</v>
      </c>
    </row>
    <row r="60" spans="1:176">
      <c r="A60">
        <v>44</v>
      </c>
      <c r="B60">
        <v>1620158625.5</v>
      </c>
      <c r="C60">
        <v>1290.40000009537</v>
      </c>
      <c r="D60" t="s">
        <v>384</v>
      </c>
      <c r="E60" t="s">
        <v>385</v>
      </c>
      <c r="F60">
        <v>1620158624.5</v>
      </c>
      <c r="G60">
        <f>CC60*AE60*(BY60-BZ60)/(100*BR60*(1000-AE60*BY60))</f>
        <v>0</v>
      </c>
      <c r="H60">
        <f>CC60*AE60*(BX60-BW60*(1000-AE60*BZ60)/(1000-AE60*BY60))/(100*BR60)</f>
        <v>0</v>
      </c>
      <c r="I60">
        <f>BW60 - IF(AE60&gt;1, H60*BR60*100.0/(AG60*CK60), 0)</f>
        <v>0</v>
      </c>
      <c r="J60">
        <f>((P60-G60/2)*I60-H60)/(P60+G60/2)</f>
        <v>0</v>
      </c>
      <c r="K60">
        <f>J60*(CD60+CE60)/1000.0</f>
        <v>0</v>
      </c>
      <c r="L60">
        <f>(BW60 - IF(AE60&gt;1, H60*BR60*100.0/(AG60*CK60), 0))*(CD60+CE60)/1000.0</f>
        <v>0</v>
      </c>
      <c r="M60">
        <f>2.0/((1/O60-1/N60)+SIGN(O60)*SQRT((1/O60-1/N60)*(1/O60-1/N60) + 4*BS60/((BS60+1)*(BS60+1))*(2*1/O60*1/N60-1/N60*1/N60)))</f>
        <v>0</v>
      </c>
      <c r="N60">
        <f>IF(LEFT(BT60,1)&lt;&gt;"0",IF(LEFT(BT60,1)="1",3.0,BU60),$D$5+$E$5*(CK60*CD60/($K$5*1000))+$F$5*(CK60*CD60/($K$5*1000))*MAX(MIN(BR60,$J$5),$I$5)*MAX(MIN(BR60,$J$5),$I$5)+$G$5*MAX(MIN(BR60,$J$5),$I$5)*(CK60*CD60/($K$5*1000))+$H$5*(CK60*CD60/($K$5*1000))*(CK60*CD60/($K$5*1000)))</f>
        <v>0</v>
      </c>
      <c r="O60">
        <f>G60*(1000-(1000*0.61365*exp(17.502*S60/(240.97+S60))/(CD60+CE60)+BY60)/2)/(1000*0.61365*exp(17.502*S60/(240.97+S60))/(CD60+CE60)-BY60)</f>
        <v>0</v>
      </c>
      <c r="P60">
        <f>1/((BS60+1)/(M60/1.6)+1/(N60/1.37)) + BS60/((BS60+1)/(M60/1.6) + BS60/(N60/1.37))</f>
        <v>0</v>
      </c>
      <c r="Q60">
        <f>(BO60*BQ60)</f>
        <v>0</v>
      </c>
      <c r="R60">
        <f>(CF60+(Q60+2*0.95*5.67E-8*(((CF60+$B$7)+273)^4-(CF60+273)^4)-44100*G60)/(1.84*29.3*N60+8*0.95*5.67E-8*(CF60+273)^3))</f>
        <v>0</v>
      </c>
      <c r="S60">
        <f>($C$7*CG60+$D$7*CH60+$E$7*R60)</f>
        <v>0</v>
      </c>
      <c r="T60">
        <f>0.61365*exp(17.502*S60/(240.97+S60))</f>
        <v>0</v>
      </c>
      <c r="U60">
        <f>(V60/W60*100)</f>
        <v>0</v>
      </c>
      <c r="V60">
        <f>BY60*(CD60+CE60)/1000</f>
        <v>0</v>
      </c>
      <c r="W60">
        <f>0.61365*exp(17.502*CF60/(240.97+CF60))</f>
        <v>0</v>
      </c>
      <c r="X60">
        <f>(T60-BY60*(CD60+CE60)/1000)</f>
        <v>0</v>
      </c>
      <c r="Y60">
        <f>(-G60*44100)</f>
        <v>0</v>
      </c>
      <c r="Z60">
        <f>2*29.3*N60*0.92*(CF60-S60)</f>
        <v>0</v>
      </c>
      <c r="AA60">
        <f>2*0.95*5.67E-8*(((CF60+$B$7)+273)^4-(S60+273)^4)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MAX(0,($B$13+$C$13*CK60)/(1+$D$13*CK60)*CD60/(CF60+273)*$E$13)</f>
        <v>0</v>
      </c>
      <c r="AH60" t="s">
        <v>293</v>
      </c>
      <c r="AI60">
        <v>0</v>
      </c>
      <c r="AJ60">
        <v>0</v>
      </c>
      <c r="AK60">
        <f>AJ60-AI60</f>
        <v>0</v>
      </c>
      <c r="AL60">
        <f>AK60/AJ60</f>
        <v>0</v>
      </c>
      <c r="AM60">
        <v>0</v>
      </c>
      <c r="AN60" t="s">
        <v>293</v>
      </c>
      <c r="AO60">
        <v>0</v>
      </c>
      <c r="AP60">
        <v>0</v>
      </c>
      <c r="AQ60">
        <f>1-AO60/AP60</f>
        <v>0</v>
      </c>
      <c r="AR60">
        <v>0.5</v>
      </c>
      <c r="AS60">
        <f>BO60</f>
        <v>0</v>
      </c>
      <c r="AT60">
        <f>H60</f>
        <v>0</v>
      </c>
      <c r="AU60">
        <f>AQ60*AR60*AS60</f>
        <v>0</v>
      </c>
      <c r="AV60">
        <f>BA60/AP60</f>
        <v>0</v>
      </c>
      <c r="AW60">
        <f>(AT60-AM60)/AS60</f>
        <v>0</v>
      </c>
      <c r="AX60">
        <f>(AJ60-AP60)/AP60</f>
        <v>0</v>
      </c>
      <c r="AY60" t="s">
        <v>293</v>
      </c>
      <c r="AZ60">
        <v>0</v>
      </c>
      <c r="BA60">
        <f>AP60-AZ60</f>
        <v>0</v>
      </c>
      <c r="BB60">
        <f>(AP60-AO60)/(AP60-AZ60)</f>
        <v>0</v>
      </c>
      <c r="BC60">
        <f>(AJ60-AP60)/(AJ60-AZ60)</f>
        <v>0</v>
      </c>
      <c r="BD60">
        <f>(AP60-AO60)/(AP60-AI60)</f>
        <v>0</v>
      </c>
      <c r="BE60">
        <f>(AJ60-AP60)/(AJ60-AI60)</f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f>$B$11*CL60+$C$11*CM60+$F$11*CN60*(1-CQ60)</f>
        <v>0</v>
      </c>
      <c r="BO60">
        <f>BN60*BP60</f>
        <v>0</v>
      </c>
      <c r="BP60">
        <f>($B$11*$D$9+$C$11*$D$9+$F$11*((DA60+CS60)/MAX(DA60+CS60+DB60, 0.1)*$I$9+DB60/MAX(DA60+CS60+DB60, 0.1)*$J$9))/($B$11+$C$11+$F$11)</f>
        <v>0</v>
      </c>
      <c r="BQ60">
        <f>($B$11*$K$9+$C$11*$K$9+$F$11*((DA60+CS60)/MAX(DA60+CS60+DB60, 0.1)*$P$9+DB60/MAX(DA60+CS60+DB60, 0.1)*$Q$9))/($B$11+$C$11+$F$11)</f>
        <v>0</v>
      </c>
      <c r="BR60">
        <v>6</v>
      </c>
      <c r="BS60">
        <v>0.5</v>
      </c>
      <c r="BT60" t="s">
        <v>294</v>
      </c>
      <c r="BU60">
        <v>2</v>
      </c>
      <c r="BV60">
        <v>1620158624.5</v>
      </c>
      <c r="BW60">
        <v>405.993333333333</v>
      </c>
      <c r="BX60">
        <v>420.034</v>
      </c>
      <c r="BY60">
        <v>6.17988333333333</v>
      </c>
      <c r="BZ60">
        <v>1.68265666666667</v>
      </c>
      <c r="CA60">
        <v>407.045333333333</v>
      </c>
      <c r="CB60">
        <v>6.3393</v>
      </c>
      <c r="CC60">
        <v>699.983666666667</v>
      </c>
      <c r="CD60">
        <v>101.316666666667</v>
      </c>
      <c r="CE60">
        <v>0.099707</v>
      </c>
      <c r="CF60">
        <v>18.9737333333333</v>
      </c>
      <c r="CG60">
        <v>18.2287333333333</v>
      </c>
      <c r="CH60">
        <v>999.9</v>
      </c>
      <c r="CI60">
        <v>0</v>
      </c>
      <c r="CJ60">
        <v>0</v>
      </c>
      <c r="CK60">
        <v>10005.8333333333</v>
      </c>
      <c r="CL60">
        <v>0</v>
      </c>
      <c r="CM60">
        <v>2.45791333333333</v>
      </c>
      <c r="CN60">
        <v>600.047</v>
      </c>
      <c r="CO60">
        <v>0.933018666666667</v>
      </c>
      <c r="CP60">
        <v>0.0669810666666667</v>
      </c>
      <c r="CQ60">
        <v>0</v>
      </c>
      <c r="CR60">
        <v>1287.16333333333</v>
      </c>
      <c r="CS60">
        <v>4.99912</v>
      </c>
      <c r="CT60">
        <v>7626.47</v>
      </c>
      <c r="CU60">
        <v>3805.88</v>
      </c>
      <c r="CV60">
        <v>37.25</v>
      </c>
      <c r="CW60">
        <v>40.625</v>
      </c>
      <c r="CX60">
        <v>39.3123333333333</v>
      </c>
      <c r="CY60">
        <v>40.3746666666667</v>
      </c>
      <c r="CZ60">
        <v>39.0623333333333</v>
      </c>
      <c r="DA60">
        <v>555.19</v>
      </c>
      <c r="DB60">
        <v>39.86</v>
      </c>
      <c r="DC60">
        <v>0</v>
      </c>
      <c r="DD60">
        <v>1620158625.6</v>
      </c>
      <c r="DE60">
        <v>0</v>
      </c>
      <c r="DF60">
        <v>1287.00038461538</v>
      </c>
      <c r="DG60">
        <v>0.053675215632032</v>
      </c>
      <c r="DH60">
        <v>-2.72102555883894</v>
      </c>
      <c r="DI60">
        <v>7626.53423076923</v>
      </c>
      <c r="DJ60">
        <v>15</v>
      </c>
      <c r="DK60">
        <v>1620157099.6</v>
      </c>
      <c r="DL60" t="s">
        <v>295</v>
      </c>
      <c r="DM60">
        <v>1620157083.1</v>
      </c>
      <c r="DN60">
        <v>1620157099.6</v>
      </c>
      <c r="DO60">
        <v>2</v>
      </c>
      <c r="DP60">
        <v>0.156</v>
      </c>
      <c r="DQ60">
        <v>-0.024</v>
      </c>
      <c r="DR60">
        <v>-1.052</v>
      </c>
      <c r="DS60">
        <v>-0.159</v>
      </c>
      <c r="DT60">
        <v>420</v>
      </c>
      <c r="DU60">
        <v>23</v>
      </c>
      <c r="DV60">
        <v>0.12</v>
      </c>
      <c r="DW60">
        <v>0.02</v>
      </c>
      <c r="DX60">
        <v>-14.0999625</v>
      </c>
      <c r="DY60">
        <v>0.520641275797424</v>
      </c>
      <c r="DZ60">
        <v>0.0557356066061006</v>
      </c>
      <c r="EA60">
        <v>0</v>
      </c>
      <c r="EB60">
        <v>1286.93545454545</v>
      </c>
      <c r="EC60">
        <v>1.05055752766508</v>
      </c>
      <c r="ED60">
        <v>0.229044006742801</v>
      </c>
      <c r="EE60">
        <v>1</v>
      </c>
      <c r="EF60">
        <v>4.51432</v>
      </c>
      <c r="EG60">
        <v>-0.123401876172623</v>
      </c>
      <c r="EH60">
        <v>0.0132112995197293</v>
      </c>
      <c r="EI60">
        <v>0</v>
      </c>
      <c r="EJ60">
        <v>1</v>
      </c>
      <c r="EK60">
        <v>3</v>
      </c>
      <c r="EL60" t="s">
        <v>314</v>
      </c>
      <c r="EM60">
        <v>100</v>
      </c>
      <c r="EN60">
        <v>100</v>
      </c>
      <c r="EO60">
        <v>-1.052</v>
      </c>
      <c r="EP60">
        <v>-0.1594</v>
      </c>
      <c r="EQ60">
        <v>-1.05234999999988</v>
      </c>
      <c r="ER60">
        <v>0</v>
      </c>
      <c r="ES60">
        <v>0</v>
      </c>
      <c r="ET60">
        <v>0</v>
      </c>
      <c r="EU60">
        <v>-0.159414285714281</v>
      </c>
      <c r="EV60">
        <v>0</v>
      </c>
      <c r="EW60">
        <v>0</v>
      </c>
      <c r="EX60">
        <v>0</v>
      </c>
      <c r="EY60">
        <v>-1</v>
      </c>
      <c r="EZ60">
        <v>-1</v>
      </c>
      <c r="FA60">
        <v>-1</v>
      </c>
      <c r="FB60">
        <v>-1</v>
      </c>
      <c r="FC60">
        <v>25.7</v>
      </c>
      <c r="FD60">
        <v>25.4</v>
      </c>
      <c r="FE60">
        <v>2</v>
      </c>
      <c r="FF60">
        <v>789.002</v>
      </c>
      <c r="FG60">
        <v>689.681</v>
      </c>
      <c r="FH60">
        <v>10.7103</v>
      </c>
      <c r="FI60">
        <v>26.2322</v>
      </c>
      <c r="FJ60">
        <v>29.9997</v>
      </c>
      <c r="FK60">
        <v>26.1373</v>
      </c>
      <c r="FL60">
        <v>26.0986</v>
      </c>
      <c r="FM60">
        <v>26.378</v>
      </c>
      <c r="FN60">
        <v>90.0262</v>
      </c>
      <c r="FO60">
        <v>29.6024</v>
      </c>
      <c r="FP60">
        <v>10</v>
      </c>
      <c r="FQ60">
        <v>420</v>
      </c>
      <c r="FR60">
        <v>1.49341</v>
      </c>
      <c r="FS60">
        <v>101.778</v>
      </c>
      <c r="FT60">
        <v>100.277</v>
      </c>
    </row>
    <row r="61" spans="1:176">
      <c r="A61">
        <v>45</v>
      </c>
      <c r="B61">
        <v>1620158655.5</v>
      </c>
      <c r="C61">
        <v>1320.40000009537</v>
      </c>
      <c r="D61" t="s">
        <v>386</v>
      </c>
      <c r="E61" t="s">
        <v>387</v>
      </c>
      <c r="F61">
        <v>1620158654.5</v>
      </c>
      <c r="G61">
        <f>CC61*AE61*(BY61-BZ61)/(100*BR61*(1000-AE61*BY61))</f>
        <v>0</v>
      </c>
      <c r="H61">
        <f>CC61*AE61*(BX61-BW61*(1000-AE61*BZ61)/(1000-AE61*BY61))/(100*BR61)</f>
        <v>0</v>
      </c>
      <c r="I61">
        <f>BW61 - IF(AE61&gt;1, H61*BR61*100.0/(AG61*CK61), 0)</f>
        <v>0</v>
      </c>
      <c r="J61">
        <f>((P61-G61/2)*I61-H61)/(P61+G61/2)</f>
        <v>0</v>
      </c>
      <c r="K61">
        <f>J61*(CD61+CE61)/1000.0</f>
        <v>0</v>
      </c>
      <c r="L61">
        <f>(BW61 - IF(AE61&gt;1, H61*BR61*100.0/(AG61*CK61), 0))*(CD61+CE61)/1000.0</f>
        <v>0</v>
      </c>
      <c r="M61">
        <f>2.0/((1/O61-1/N61)+SIGN(O61)*SQRT((1/O61-1/N61)*(1/O61-1/N61) + 4*BS61/((BS61+1)*(BS61+1))*(2*1/O61*1/N61-1/N61*1/N61)))</f>
        <v>0</v>
      </c>
      <c r="N61">
        <f>IF(LEFT(BT61,1)&lt;&gt;"0",IF(LEFT(BT61,1)="1",3.0,BU61),$D$5+$E$5*(CK61*CD61/($K$5*1000))+$F$5*(CK61*CD61/($K$5*1000))*MAX(MIN(BR61,$J$5),$I$5)*MAX(MIN(BR61,$J$5),$I$5)+$G$5*MAX(MIN(BR61,$J$5),$I$5)*(CK61*CD61/($K$5*1000))+$H$5*(CK61*CD61/($K$5*1000))*(CK61*CD61/($K$5*1000)))</f>
        <v>0</v>
      </c>
      <c r="O61">
        <f>G61*(1000-(1000*0.61365*exp(17.502*S61/(240.97+S61))/(CD61+CE61)+BY61)/2)/(1000*0.61365*exp(17.502*S61/(240.97+S61))/(CD61+CE61)-BY61)</f>
        <v>0</v>
      </c>
      <c r="P61">
        <f>1/((BS61+1)/(M61/1.6)+1/(N61/1.37)) + BS61/((BS61+1)/(M61/1.6) + BS61/(N61/1.37))</f>
        <v>0</v>
      </c>
      <c r="Q61">
        <f>(BO61*BQ61)</f>
        <v>0</v>
      </c>
      <c r="R61">
        <f>(CF61+(Q61+2*0.95*5.67E-8*(((CF61+$B$7)+273)^4-(CF61+273)^4)-44100*G61)/(1.84*29.3*N61+8*0.95*5.67E-8*(CF61+273)^3))</f>
        <v>0</v>
      </c>
      <c r="S61">
        <f>($C$7*CG61+$D$7*CH61+$E$7*R61)</f>
        <v>0</v>
      </c>
      <c r="T61">
        <f>0.61365*exp(17.502*S61/(240.97+S61))</f>
        <v>0</v>
      </c>
      <c r="U61">
        <f>(V61/W61*100)</f>
        <v>0</v>
      </c>
      <c r="V61">
        <f>BY61*(CD61+CE61)/1000</f>
        <v>0</v>
      </c>
      <c r="W61">
        <f>0.61365*exp(17.502*CF61/(240.97+CF61))</f>
        <v>0</v>
      </c>
      <c r="X61">
        <f>(T61-BY61*(CD61+CE61)/1000)</f>
        <v>0</v>
      </c>
      <c r="Y61">
        <f>(-G61*44100)</f>
        <v>0</v>
      </c>
      <c r="Z61">
        <f>2*29.3*N61*0.92*(CF61-S61)</f>
        <v>0</v>
      </c>
      <c r="AA61">
        <f>2*0.95*5.67E-8*(((CF61+$B$7)+273)^4-(S61+273)^4)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MAX(0,($B$13+$C$13*CK61)/(1+$D$13*CK61)*CD61/(CF61+273)*$E$13)</f>
        <v>0</v>
      </c>
      <c r="AH61" t="s">
        <v>293</v>
      </c>
      <c r="AI61">
        <v>0</v>
      </c>
      <c r="AJ61">
        <v>0</v>
      </c>
      <c r="AK61">
        <f>AJ61-AI61</f>
        <v>0</v>
      </c>
      <c r="AL61">
        <f>AK61/AJ61</f>
        <v>0</v>
      </c>
      <c r="AM61">
        <v>0</v>
      </c>
      <c r="AN61" t="s">
        <v>293</v>
      </c>
      <c r="AO61">
        <v>0</v>
      </c>
      <c r="AP61">
        <v>0</v>
      </c>
      <c r="AQ61">
        <f>1-AO61/AP61</f>
        <v>0</v>
      </c>
      <c r="AR61">
        <v>0.5</v>
      </c>
      <c r="AS61">
        <f>BO61</f>
        <v>0</v>
      </c>
      <c r="AT61">
        <f>H61</f>
        <v>0</v>
      </c>
      <c r="AU61">
        <f>AQ61*AR61*AS61</f>
        <v>0</v>
      </c>
      <c r="AV61">
        <f>BA61/AP61</f>
        <v>0</v>
      </c>
      <c r="AW61">
        <f>(AT61-AM61)/AS61</f>
        <v>0</v>
      </c>
      <c r="AX61">
        <f>(AJ61-AP61)/AP61</f>
        <v>0</v>
      </c>
      <c r="AY61" t="s">
        <v>293</v>
      </c>
      <c r="AZ61">
        <v>0</v>
      </c>
      <c r="BA61">
        <f>AP61-AZ61</f>
        <v>0</v>
      </c>
      <c r="BB61">
        <f>(AP61-AO61)/(AP61-AZ61)</f>
        <v>0</v>
      </c>
      <c r="BC61">
        <f>(AJ61-AP61)/(AJ61-AZ61)</f>
        <v>0</v>
      </c>
      <c r="BD61">
        <f>(AP61-AO61)/(AP61-AI61)</f>
        <v>0</v>
      </c>
      <c r="BE61">
        <f>(AJ61-AP61)/(AJ61-AI61)</f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f>$B$11*CL61+$C$11*CM61+$F$11*CN61*(1-CQ61)</f>
        <v>0</v>
      </c>
      <c r="BO61">
        <f>BN61*BP61</f>
        <v>0</v>
      </c>
      <c r="BP61">
        <f>($B$11*$D$9+$C$11*$D$9+$F$11*((DA61+CS61)/MAX(DA61+CS61+DB61, 0.1)*$I$9+DB61/MAX(DA61+CS61+DB61, 0.1)*$J$9))/($B$11+$C$11+$F$11)</f>
        <v>0</v>
      </c>
      <c r="BQ61">
        <f>($B$11*$K$9+$C$11*$K$9+$F$11*((DA61+CS61)/MAX(DA61+CS61+DB61, 0.1)*$P$9+DB61/MAX(DA61+CS61+DB61, 0.1)*$Q$9))/($B$11+$C$11+$F$11)</f>
        <v>0</v>
      </c>
      <c r="BR61">
        <v>6</v>
      </c>
      <c r="BS61">
        <v>0.5</v>
      </c>
      <c r="BT61" t="s">
        <v>294</v>
      </c>
      <c r="BU61">
        <v>2</v>
      </c>
      <c r="BV61">
        <v>1620158654.5</v>
      </c>
      <c r="BW61">
        <v>406.216</v>
      </c>
      <c r="BX61">
        <v>420.079</v>
      </c>
      <c r="BY61">
        <v>5.71699333333333</v>
      </c>
      <c r="BZ61">
        <v>1.28900666666667</v>
      </c>
      <c r="CA61">
        <v>407.268333333333</v>
      </c>
      <c r="CB61">
        <v>5.87640666666667</v>
      </c>
      <c r="CC61">
        <v>700.006</v>
      </c>
      <c r="CD61">
        <v>101.316</v>
      </c>
      <c r="CE61">
        <v>0.100094666666667</v>
      </c>
      <c r="CF61">
        <v>18.6328666666667</v>
      </c>
      <c r="CG61">
        <v>17.8846666666667</v>
      </c>
      <c r="CH61">
        <v>999.9</v>
      </c>
      <c r="CI61">
        <v>0</v>
      </c>
      <c r="CJ61">
        <v>0</v>
      </c>
      <c r="CK61">
        <v>9998.33666666667</v>
      </c>
      <c r="CL61">
        <v>0</v>
      </c>
      <c r="CM61">
        <v>2.48135</v>
      </c>
      <c r="CN61">
        <v>599.980666666667</v>
      </c>
      <c r="CO61">
        <v>0.933007333333333</v>
      </c>
      <c r="CP61">
        <v>0.0669924333333333</v>
      </c>
      <c r="CQ61">
        <v>0</v>
      </c>
      <c r="CR61">
        <v>1287.35</v>
      </c>
      <c r="CS61">
        <v>4.99912</v>
      </c>
      <c r="CT61">
        <v>7624.00333333333</v>
      </c>
      <c r="CU61">
        <v>3805.44</v>
      </c>
      <c r="CV61">
        <v>37.1663333333333</v>
      </c>
      <c r="CW61">
        <v>40.562</v>
      </c>
      <c r="CX61">
        <v>39.104</v>
      </c>
      <c r="CY61">
        <v>40.2496666666667</v>
      </c>
      <c r="CZ61">
        <v>39.0203333333333</v>
      </c>
      <c r="DA61">
        <v>555.12</v>
      </c>
      <c r="DB61">
        <v>39.86</v>
      </c>
      <c r="DC61">
        <v>0</v>
      </c>
      <c r="DD61">
        <v>1620158655.6</v>
      </c>
      <c r="DE61">
        <v>0</v>
      </c>
      <c r="DF61">
        <v>1287.35923076923</v>
      </c>
      <c r="DG61">
        <v>0.576410254386072</v>
      </c>
      <c r="DH61">
        <v>-2.31692311347021</v>
      </c>
      <c r="DI61">
        <v>7624.91576923077</v>
      </c>
      <c r="DJ61">
        <v>15</v>
      </c>
      <c r="DK61">
        <v>1620157099.6</v>
      </c>
      <c r="DL61" t="s">
        <v>295</v>
      </c>
      <c r="DM61">
        <v>1620157083.1</v>
      </c>
      <c r="DN61">
        <v>1620157099.6</v>
      </c>
      <c r="DO61">
        <v>2</v>
      </c>
      <c r="DP61">
        <v>0.156</v>
      </c>
      <c r="DQ61">
        <v>-0.024</v>
      </c>
      <c r="DR61">
        <v>-1.052</v>
      </c>
      <c r="DS61">
        <v>-0.159</v>
      </c>
      <c r="DT61">
        <v>420</v>
      </c>
      <c r="DU61">
        <v>23</v>
      </c>
      <c r="DV61">
        <v>0.12</v>
      </c>
      <c r="DW61">
        <v>0.02</v>
      </c>
      <c r="DX61">
        <v>-13.8566575</v>
      </c>
      <c r="DY61">
        <v>0.227021763602258</v>
      </c>
      <c r="DZ61">
        <v>0.0424186980440229</v>
      </c>
      <c r="EA61">
        <v>1</v>
      </c>
      <c r="EB61">
        <v>1287.32363636364</v>
      </c>
      <c r="EC61">
        <v>0.781766262129205</v>
      </c>
      <c r="ED61">
        <v>0.236474333052939</v>
      </c>
      <c r="EE61">
        <v>1</v>
      </c>
      <c r="EF61">
        <v>4.4478745</v>
      </c>
      <c r="EG61">
        <v>-0.16708727954972</v>
      </c>
      <c r="EH61">
        <v>0.0168661444838469</v>
      </c>
      <c r="EI61">
        <v>0</v>
      </c>
      <c r="EJ61">
        <v>2</v>
      </c>
      <c r="EK61">
        <v>3</v>
      </c>
      <c r="EL61" t="s">
        <v>296</v>
      </c>
      <c r="EM61">
        <v>100</v>
      </c>
      <c r="EN61">
        <v>100</v>
      </c>
      <c r="EO61">
        <v>-1.053</v>
      </c>
      <c r="EP61">
        <v>-0.1594</v>
      </c>
      <c r="EQ61">
        <v>-1.05234999999988</v>
      </c>
      <c r="ER61">
        <v>0</v>
      </c>
      <c r="ES61">
        <v>0</v>
      </c>
      <c r="ET61">
        <v>0</v>
      </c>
      <c r="EU61">
        <v>-0.159414285714281</v>
      </c>
      <c r="EV61">
        <v>0</v>
      </c>
      <c r="EW61">
        <v>0</v>
      </c>
      <c r="EX61">
        <v>0</v>
      </c>
      <c r="EY61">
        <v>-1</v>
      </c>
      <c r="EZ61">
        <v>-1</v>
      </c>
      <c r="FA61">
        <v>-1</v>
      </c>
      <c r="FB61">
        <v>-1</v>
      </c>
      <c r="FC61">
        <v>26.2</v>
      </c>
      <c r="FD61">
        <v>25.9</v>
      </c>
      <c r="FE61">
        <v>2</v>
      </c>
      <c r="FF61">
        <v>789.246</v>
      </c>
      <c r="FG61">
        <v>689.669</v>
      </c>
      <c r="FH61">
        <v>10.4601</v>
      </c>
      <c r="FI61">
        <v>26.1958</v>
      </c>
      <c r="FJ61">
        <v>29.9998</v>
      </c>
      <c r="FK61">
        <v>26.1065</v>
      </c>
      <c r="FL61">
        <v>26.0691</v>
      </c>
      <c r="FM61">
        <v>26.3715</v>
      </c>
      <c r="FN61">
        <v>92.6355</v>
      </c>
      <c r="FO61">
        <v>24.8108</v>
      </c>
      <c r="FP61">
        <v>10</v>
      </c>
      <c r="FQ61">
        <v>420</v>
      </c>
      <c r="FR61">
        <v>1.09781</v>
      </c>
      <c r="FS61">
        <v>101.78</v>
      </c>
      <c r="FT61">
        <v>100.278</v>
      </c>
    </row>
    <row r="62" spans="1:176">
      <c r="A62">
        <v>46</v>
      </c>
      <c r="B62">
        <v>1620158685.5</v>
      </c>
      <c r="C62">
        <v>1350.40000009537</v>
      </c>
      <c r="D62" t="s">
        <v>388</v>
      </c>
      <c r="E62" t="s">
        <v>389</v>
      </c>
      <c r="F62">
        <v>1620158684.5</v>
      </c>
      <c r="G62">
        <f>CC62*AE62*(BY62-BZ62)/(100*BR62*(1000-AE62*BY62))</f>
        <v>0</v>
      </c>
      <c r="H62">
        <f>CC62*AE62*(BX62-BW62*(1000-AE62*BZ62)/(1000-AE62*BY62))/(100*BR62)</f>
        <v>0</v>
      </c>
      <c r="I62">
        <f>BW62 - IF(AE62&gt;1, H62*BR62*100.0/(AG62*CK62), 0)</f>
        <v>0</v>
      </c>
      <c r="J62">
        <f>((P62-G62/2)*I62-H62)/(P62+G62/2)</f>
        <v>0</v>
      </c>
      <c r="K62">
        <f>J62*(CD62+CE62)/1000.0</f>
        <v>0</v>
      </c>
      <c r="L62">
        <f>(BW62 - IF(AE62&gt;1, H62*BR62*100.0/(AG62*CK62), 0))*(CD62+CE62)/1000.0</f>
        <v>0</v>
      </c>
      <c r="M62">
        <f>2.0/((1/O62-1/N62)+SIGN(O62)*SQRT((1/O62-1/N62)*(1/O62-1/N62) + 4*BS62/((BS62+1)*(BS62+1))*(2*1/O62*1/N62-1/N62*1/N62)))</f>
        <v>0</v>
      </c>
      <c r="N62">
        <f>IF(LEFT(BT62,1)&lt;&gt;"0",IF(LEFT(BT62,1)="1",3.0,BU62),$D$5+$E$5*(CK62*CD62/($K$5*1000))+$F$5*(CK62*CD62/($K$5*1000))*MAX(MIN(BR62,$J$5),$I$5)*MAX(MIN(BR62,$J$5),$I$5)+$G$5*MAX(MIN(BR62,$J$5),$I$5)*(CK62*CD62/($K$5*1000))+$H$5*(CK62*CD62/($K$5*1000))*(CK62*CD62/($K$5*1000)))</f>
        <v>0</v>
      </c>
      <c r="O62">
        <f>G62*(1000-(1000*0.61365*exp(17.502*S62/(240.97+S62))/(CD62+CE62)+BY62)/2)/(1000*0.61365*exp(17.502*S62/(240.97+S62))/(CD62+CE62)-BY62)</f>
        <v>0</v>
      </c>
      <c r="P62">
        <f>1/((BS62+1)/(M62/1.6)+1/(N62/1.37)) + BS62/((BS62+1)/(M62/1.6) + BS62/(N62/1.37))</f>
        <v>0</v>
      </c>
      <c r="Q62">
        <f>(BO62*BQ62)</f>
        <v>0</v>
      </c>
      <c r="R62">
        <f>(CF62+(Q62+2*0.95*5.67E-8*(((CF62+$B$7)+273)^4-(CF62+273)^4)-44100*G62)/(1.84*29.3*N62+8*0.95*5.67E-8*(CF62+273)^3))</f>
        <v>0</v>
      </c>
      <c r="S62">
        <f>($C$7*CG62+$D$7*CH62+$E$7*R62)</f>
        <v>0</v>
      </c>
      <c r="T62">
        <f>0.61365*exp(17.502*S62/(240.97+S62))</f>
        <v>0</v>
      </c>
      <c r="U62">
        <f>(V62/W62*100)</f>
        <v>0</v>
      </c>
      <c r="V62">
        <f>BY62*(CD62+CE62)/1000</f>
        <v>0</v>
      </c>
      <c r="W62">
        <f>0.61365*exp(17.502*CF62/(240.97+CF62))</f>
        <v>0</v>
      </c>
      <c r="X62">
        <f>(T62-BY62*(CD62+CE62)/1000)</f>
        <v>0</v>
      </c>
      <c r="Y62">
        <f>(-G62*44100)</f>
        <v>0</v>
      </c>
      <c r="Z62">
        <f>2*29.3*N62*0.92*(CF62-S62)</f>
        <v>0</v>
      </c>
      <c r="AA62">
        <f>2*0.95*5.67E-8*(((CF62+$B$7)+273)^4-(S62+273)^4)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MAX(0,($B$13+$C$13*CK62)/(1+$D$13*CK62)*CD62/(CF62+273)*$E$13)</f>
        <v>0</v>
      </c>
      <c r="AH62" t="s">
        <v>293</v>
      </c>
      <c r="AI62">
        <v>0</v>
      </c>
      <c r="AJ62">
        <v>0</v>
      </c>
      <c r="AK62">
        <f>AJ62-AI62</f>
        <v>0</v>
      </c>
      <c r="AL62">
        <f>AK62/AJ62</f>
        <v>0</v>
      </c>
      <c r="AM62">
        <v>0</v>
      </c>
      <c r="AN62" t="s">
        <v>293</v>
      </c>
      <c r="AO62">
        <v>0</v>
      </c>
      <c r="AP62">
        <v>0</v>
      </c>
      <c r="AQ62">
        <f>1-AO62/AP62</f>
        <v>0</v>
      </c>
      <c r="AR62">
        <v>0.5</v>
      </c>
      <c r="AS62">
        <f>BO62</f>
        <v>0</v>
      </c>
      <c r="AT62">
        <f>H62</f>
        <v>0</v>
      </c>
      <c r="AU62">
        <f>AQ62*AR62*AS62</f>
        <v>0</v>
      </c>
      <c r="AV62">
        <f>BA62/AP62</f>
        <v>0</v>
      </c>
      <c r="AW62">
        <f>(AT62-AM62)/AS62</f>
        <v>0</v>
      </c>
      <c r="AX62">
        <f>(AJ62-AP62)/AP62</f>
        <v>0</v>
      </c>
      <c r="AY62" t="s">
        <v>293</v>
      </c>
      <c r="AZ62">
        <v>0</v>
      </c>
      <c r="BA62">
        <f>AP62-AZ62</f>
        <v>0</v>
      </c>
      <c r="BB62">
        <f>(AP62-AO62)/(AP62-AZ62)</f>
        <v>0</v>
      </c>
      <c r="BC62">
        <f>(AJ62-AP62)/(AJ62-AZ62)</f>
        <v>0</v>
      </c>
      <c r="BD62">
        <f>(AP62-AO62)/(AP62-AI62)</f>
        <v>0</v>
      </c>
      <c r="BE62">
        <f>(AJ62-AP62)/(AJ62-AI62)</f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f>$B$11*CL62+$C$11*CM62+$F$11*CN62*(1-CQ62)</f>
        <v>0</v>
      </c>
      <c r="BO62">
        <f>BN62*BP62</f>
        <v>0</v>
      </c>
      <c r="BP62">
        <f>($B$11*$D$9+$C$11*$D$9+$F$11*((DA62+CS62)/MAX(DA62+CS62+DB62, 0.1)*$I$9+DB62/MAX(DA62+CS62+DB62, 0.1)*$J$9))/($B$11+$C$11+$F$11)</f>
        <v>0</v>
      </c>
      <c r="BQ62">
        <f>($B$11*$K$9+$C$11*$K$9+$F$11*((DA62+CS62)/MAX(DA62+CS62+DB62, 0.1)*$P$9+DB62/MAX(DA62+CS62+DB62, 0.1)*$Q$9))/($B$11+$C$11+$F$11)</f>
        <v>0</v>
      </c>
      <c r="BR62">
        <v>6</v>
      </c>
      <c r="BS62">
        <v>0.5</v>
      </c>
      <c r="BT62" t="s">
        <v>294</v>
      </c>
      <c r="BU62">
        <v>2</v>
      </c>
      <c r="BV62">
        <v>1620158684.5</v>
      </c>
      <c r="BW62">
        <v>406.505333333333</v>
      </c>
      <c r="BX62">
        <v>420.048</v>
      </c>
      <c r="BY62">
        <v>5.30380333333333</v>
      </c>
      <c r="BZ62">
        <v>0.947922</v>
      </c>
      <c r="CA62">
        <v>407.557333333333</v>
      </c>
      <c r="CB62">
        <v>5.46321666666667</v>
      </c>
      <c r="CC62">
        <v>700.004666666667</v>
      </c>
      <c r="CD62">
        <v>101.315</v>
      </c>
      <c r="CE62">
        <v>0.100340333333333</v>
      </c>
      <c r="CF62">
        <v>18.3236</v>
      </c>
      <c r="CG62">
        <v>17.5787</v>
      </c>
      <c r="CH62">
        <v>999.9</v>
      </c>
      <c r="CI62">
        <v>0</v>
      </c>
      <c r="CJ62">
        <v>0</v>
      </c>
      <c r="CK62">
        <v>9993.75</v>
      </c>
      <c r="CL62">
        <v>0</v>
      </c>
      <c r="CM62">
        <v>2.48135</v>
      </c>
      <c r="CN62">
        <v>599.897</v>
      </c>
      <c r="CO62">
        <v>0.932996</v>
      </c>
      <c r="CP62">
        <v>0.0670038</v>
      </c>
      <c r="CQ62">
        <v>0</v>
      </c>
      <c r="CR62">
        <v>1287.13</v>
      </c>
      <c r="CS62">
        <v>4.99912</v>
      </c>
      <c r="CT62">
        <v>7617.03</v>
      </c>
      <c r="CU62">
        <v>3804.89666666667</v>
      </c>
      <c r="CV62">
        <v>37.104</v>
      </c>
      <c r="CW62">
        <v>40.5</v>
      </c>
      <c r="CX62">
        <v>39.375</v>
      </c>
      <c r="CY62">
        <v>40.2703333333333</v>
      </c>
      <c r="CZ62">
        <v>38.9373333333333</v>
      </c>
      <c r="DA62">
        <v>555.04</v>
      </c>
      <c r="DB62">
        <v>39.86</v>
      </c>
      <c r="DC62">
        <v>0</v>
      </c>
      <c r="DD62">
        <v>1620158685.6</v>
      </c>
      <c r="DE62">
        <v>0</v>
      </c>
      <c r="DF62">
        <v>1287.27461538462</v>
      </c>
      <c r="DG62">
        <v>-1.19042735999823</v>
      </c>
      <c r="DH62">
        <v>-12.630769230876</v>
      </c>
      <c r="DI62">
        <v>7619.67038461538</v>
      </c>
      <c r="DJ62">
        <v>15</v>
      </c>
      <c r="DK62">
        <v>1620157099.6</v>
      </c>
      <c r="DL62" t="s">
        <v>295</v>
      </c>
      <c r="DM62">
        <v>1620157083.1</v>
      </c>
      <c r="DN62">
        <v>1620157099.6</v>
      </c>
      <c r="DO62">
        <v>2</v>
      </c>
      <c r="DP62">
        <v>0.156</v>
      </c>
      <c r="DQ62">
        <v>-0.024</v>
      </c>
      <c r="DR62">
        <v>-1.052</v>
      </c>
      <c r="DS62">
        <v>-0.159</v>
      </c>
      <c r="DT62">
        <v>420</v>
      </c>
      <c r="DU62">
        <v>23</v>
      </c>
      <c r="DV62">
        <v>0.12</v>
      </c>
      <c r="DW62">
        <v>0.02</v>
      </c>
      <c r="DX62">
        <v>-13.62742</v>
      </c>
      <c r="DY62">
        <v>0.357818386491539</v>
      </c>
      <c r="DZ62">
        <v>0.0432295859337098</v>
      </c>
      <c r="EA62">
        <v>1</v>
      </c>
      <c r="EB62">
        <v>1287.29058823529</v>
      </c>
      <c r="EC62">
        <v>-0.666953512301747</v>
      </c>
      <c r="ED62">
        <v>0.226961271333065</v>
      </c>
      <c r="EE62">
        <v>1</v>
      </c>
      <c r="EF62">
        <v>4.37785675</v>
      </c>
      <c r="EG62">
        <v>-0.0972894934334067</v>
      </c>
      <c r="EH62">
        <v>0.00984353249283501</v>
      </c>
      <c r="EI62">
        <v>1</v>
      </c>
      <c r="EJ62">
        <v>3</v>
      </c>
      <c r="EK62">
        <v>3</v>
      </c>
      <c r="EL62" t="s">
        <v>299</v>
      </c>
      <c r="EM62">
        <v>100</v>
      </c>
      <c r="EN62">
        <v>100</v>
      </c>
      <c r="EO62">
        <v>-1.052</v>
      </c>
      <c r="EP62">
        <v>-0.1594</v>
      </c>
      <c r="EQ62">
        <v>-1.05234999999988</v>
      </c>
      <c r="ER62">
        <v>0</v>
      </c>
      <c r="ES62">
        <v>0</v>
      </c>
      <c r="ET62">
        <v>0</v>
      </c>
      <c r="EU62">
        <v>-0.159414285714281</v>
      </c>
      <c r="EV62">
        <v>0</v>
      </c>
      <c r="EW62">
        <v>0</v>
      </c>
      <c r="EX62">
        <v>0</v>
      </c>
      <c r="EY62">
        <v>-1</v>
      </c>
      <c r="EZ62">
        <v>-1</v>
      </c>
      <c r="FA62">
        <v>-1</v>
      </c>
      <c r="FB62">
        <v>-1</v>
      </c>
      <c r="FC62">
        <v>26.7</v>
      </c>
      <c r="FD62">
        <v>26.4</v>
      </c>
      <c r="FE62">
        <v>2</v>
      </c>
      <c r="FF62">
        <v>788.856</v>
      </c>
      <c r="FG62">
        <v>689.097</v>
      </c>
      <c r="FH62">
        <v>10.2307</v>
      </c>
      <c r="FI62">
        <v>26.1582</v>
      </c>
      <c r="FJ62">
        <v>29.9997</v>
      </c>
      <c r="FK62">
        <v>26.0758</v>
      </c>
      <c r="FL62">
        <v>26.0385</v>
      </c>
      <c r="FM62">
        <v>26.365</v>
      </c>
      <c r="FN62">
        <v>96.1482</v>
      </c>
      <c r="FO62">
        <v>20.6948</v>
      </c>
      <c r="FP62">
        <v>10</v>
      </c>
      <c r="FQ62">
        <v>420</v>
      </c>
      <c r="FR62">
        <v>0.731185</v>
      </c>
      <c r="FS62">
        <v>101.784</v>
      </c>
      <c r="FT62">
        <v>100.285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2021-05-04T13:09:42Z</dcterms:created>
  <dcterms:modified xsi:type="dcterms:W3CDTF">2021-05-04T13:09:42Z</dcterms:modified>
</cp:coreProperties>
</file>