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<sst xmlns="http://schemas.openxmlformats.org/spreadsheetml/2006/main" count="1507" uniqueCount="418">
  <si>
    <t>File opened</t>
  </si>
  <si>
    <t>2021-05-06 15:39:22</t>
  </si>
  <si>
    <t>Console s/n</t>
  </si>
  <si>
    <t>68C-831503</t>
  </si>
  <si>
    <t>Console ver</t>
  </si>
  <si>
    <t>Bluestem v.1.4.02</t>
  </si>
  <si>
    <t>Scripts ver</t>
  </si>
  <si>
    <t>2020.02  1.4.02, Jan 2020</t>
  </si>
  <si>
    <t>Head s/n</t>
  </si>
  <si>
    <t>68H-581503</t>
  </si>
  <si>
    <t>Head ver</t>
  </si>
  <si>
    <t>1.4.0</t>
  </si>
  <si>
    <t>Head cal</t>
  </si>
  <si>
    <t>{"tazero": "-0.00228119", "ssa_ref": "35974.6", "co2aspan2": "-0.0257965", "co2bspan2b": "0.32636", "h2obspan1": "1.00029", "co2bspan2": "-0.0261668", "h2obspanconc2": "0", "co2aspan2a": "0.329491", "tbzero": "0.0863571", "h2oaspanconc1": "12.21", "co2aspanconc1": "2500", "h2oaspan2": "0", "h2oaspan2b": "0.069198", "h2oazero": "1.00241", "h2obspanconc1": "12.21", "h2oaspan2a": "0.0689952", "h2oaspanconc2": "0", "co2azero": "0.990305", "co2aspanconc2": "296.7", "co2aspan1": "1.00108", "co2bspanconc2": "296.7", "chamberpressurezero": "2.55175", "h2obzero": "0.996793", "flowbzero": "0.31521", "co2bspan1": "1.00105", "flowazero": "0.306", "h2obspan2": "0", "co2bspanconc1": "2500", "co2bzero": "0.957759", "h2obspan2b": "0.0691233", "oxygen": "21", "h2obspan2a": "0.0691036", "flowmeterzero": "1.0032", "co2bspan2a": "0.328844", "h2oaspan1": "1.00294", "co2aspan2b": "0.327046", "ssb_ref": "37595.2"}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</si>
  <si>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</si>
  <si>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</si>
  <si>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</si>
  <si>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</si>
  <si>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</si>
  <si>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</si>
  <si>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</si>
  <si>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</si>
  <si>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</si>
  <si>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15:39:22</t>
  </si>
  <si>
    <t>Stability Definition:	F (FlrLS): Slp&lt;10 Per=20	ΔH2O (Meas2): Slp&lt;0.1 Per=20	ΔCO2 (Meas2): Slp&lt;0.5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</si>
  <si>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</si>
  <si>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</si>
  <si>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</si>
  <si>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</si>
  <si>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</si>
  <si>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</si>
  <si>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</si>
  <si>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</si>
  <si>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</si>
  <si>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</si>
  <si>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</si>
  <si>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</si>
  <si>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</si>
  <si>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</si>
  <si>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</si>
  <si>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</si>
  <si>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</si>
  <si>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</si>
  <si>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</si>
  <si>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</si>
  <si>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</si>
  <si>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</si>
  <si>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</si>
  <si>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</si>
  <si>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</si>
  <si>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</si>
  <si>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</si>
  <si>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</si>
  <si>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</si>
  <si>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</si>
  <si>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</si>
  <si>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</si>
  <si>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</si>
  <si>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</si>
  <si>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</si>
  <si>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</si>
  <si>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</si>
  <si>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</si>
  <si>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</si>
  <si>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</si>
  <si>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</si>
  <si>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</si>
  <si>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</si>
  <si>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</si>
  <si>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</si>
  <si>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</si>
  <si>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</si>
  <si>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</si>
  <si>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</si>
  <si>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</si>
  <si>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</si>
  <si>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</si>
  <si>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</si>
  <si>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3.649 82.4727 381.694 626.613 863.74 1052.46 1252.62 1346.48</t>
  </si>
  <si>
    <t>Fs_true</t>
  </si>
  <si>
    <t>-0.759559 101.202 402.096 601.275 801.768 1000.51 1203.45 1400.65</t>
  </si>
  <si>
    <t>leak_wt</t>
  </si>
  <si>
    <t>Sys</t>
  </si>
  <si>
    <t>UserDefCon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</si>
  <si>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</si>
  <si>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</si>
  <si>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</si>
  <si>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</si>
  <si>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</si>
  <si>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</si>
  <si>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</si>
  <si>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</si>
  <si>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</si>
  <si>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</si>
  <si>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</si>
  <si>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</si>
  <si>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</si>
  <si>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</si>
  <si>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</si>
  <si>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</si>
  <si>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</si>
  <si>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</si>
  <si>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</si>
  <si>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</si>
  <si>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</si>
  <si>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</si>
  <si>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</si>
  <si>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</si>
  <si>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</si>
  <si>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</si>
  <si>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</si>
  <si>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</si>
  <si>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</si>
  <si>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</si>
  <si>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</si>
  <si>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</si>
  <si>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</si>
  <si>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</si>
  <si>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</si>
  <si>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</si>
  <si>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</si>
  <si>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</si>
  <si>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</si>
  <si>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</si>
  <si>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</si>
  <si>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</si>
  <si>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</si>
  <si>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</si>
  <si>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</si>
  <si>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</si>
  <si>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</si>
  <si>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</si>
  <si>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</si>
  <si>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</si>
  <si>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</si>
  <si>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</si>
  <si>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</si>
  <si>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</si>
  <si>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</si>
  <si>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</si>
  <si>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</si>
  <si>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</si>
  <si>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</si>
  <si>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</si>
  <si>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</si>
  <si>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</si>
  <si>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</si>
  <si>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</si>
  <si>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</si>
  <si>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</si>
  <si>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</si>
  <si>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</si>
  <si>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</si>
  <si>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</si>
  <si>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</si>
  <si>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</si>
  <si>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</si>
  <si>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</si>
  <si>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</si>
  <si>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</si>
  <si>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</si>
  <si>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</si>
  <si>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</si>
  <si>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</si>
  <si>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</si>
  <si>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</si>
  <si>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</si>
  <si>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</si>
  <si>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</si>
  <si>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</si>
  <si>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</si>
  <si>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</si>
  <si>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</si>
  <si>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</si>
  <si>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</si>
  <si>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</si>
  <si>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</si>
  <si>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</si>
  <si>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</si>
  <si>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</si>
  <si>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</si>
  <si>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</si>
  <si>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</si>
  <si>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</si>
  <si>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</si>
  <si>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</si>
  <si>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</si>
  <si>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</si>
  <si>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</si>
  <si>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</si>
  <si>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</si>
  <si>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</si>
  <si>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</si>
  <si>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</si>
  <si>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</si>
  <si>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</si>
  <si>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</si>
  <si>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</si>
  <si>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</si>
  <si>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</si>
  <si>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</si>
  <si>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</si>
  <si>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</si>
  <si>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</si>
  <si>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</si>
  <si>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</si>
  <si>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</si>
  <si>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</si>
  <si>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</si>
  <si>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</si>
  <si>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</si>
  <si>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</si>
  <si>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</si>
  <si>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</si>
  <si>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</si>
  <si>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</si>
  <si>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</si>
  <si>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</si>
  <si>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</si>
  <si>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</si>
  <si>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</si>
  <si>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</si>
  <si>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</si>
  <si>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</si>
  <si>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</si>
  <si>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</si>
  <si>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</si>
  <si>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</si>
  <si>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</si>
  <si>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</si>
  <si>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</si>
  <si>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</si>
  <si>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</si>
  <si>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</si>
  <si>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</si>
  <si>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</si>
  <si>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</si>
  <si>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</si>
  <si>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</si>
  <si>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</si>
  <si>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</si>
  <si>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</si>
  <si>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</si>
  <si>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</si>
  <si>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</si>
  <si>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</si>
  <si>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</si>
  <si>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</si>
  <si>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</si>
  <si>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</si>
  <si>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</si>
  <si>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</si>
  <si>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</si>
  <si>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</si>
  <si>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</si>
  <si>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</si>
  <si>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</si>
  <si>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</si>
  <si>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</si>
  <si>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</si>
  <si>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</si>
  <si>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</si>
  <si>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</si>
  <si>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</si>
  <si>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</si>
  <si>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</si>
  <si>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</si>
  <si>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</si>
  <si>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</si>
  <si>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</si>
  <si>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</si>
  <si>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</si>
  <si>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</si>
  <si>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</si>
  <si>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</si>
  <si>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</si>
  <si>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</si>
  <si>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</si>
  <si>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</si>
  <si>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</si>
  <si>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</si>
  <si>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</si>
  <si>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</si>
  <si>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</si>
  <si>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</si>
  <si>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</si>
  <si>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</si>
  <si>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</si>
  <si>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</si>
  <si>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</si>
  <si>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</si>
  <si>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</si>
  <si>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</si>
  <si>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</si>
  <si>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</si>
  <si>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20210506 15:40:34</t>
  </si>
  <si>
    <t>15:40:34</t>
  </si>
  <si>
    <t>-</t>
  </si>
  <si>
    <t>0: Broadleaf</t>
  </si>
  <si>
    <t>15:38:50</t>
  </si>
  <si>
    <t>2/3</t>
  </si>
  <si>
    <t>20210506 15:41:34</t>
  </si>
  <si>
    <t>15:41:34</t>
  </si>
  <si>
    <t>3/3</t>
  </si>
  <si>
    <t>20210506 15:42:34</t>
  </si>
  <si>
    <t>15:42:34</t>
  </si>
  <si>
    <t>20210506 15:43:34</t>
  </si>
  <si>
    <t>15:43:34</t>
  </si>
  <si>
    <t>20210506 15:44:34</t>
  </si>
  <si>
    <t>15:44:34</t>
  </si>
  <si>
    <t>20210506 15:45:34</t>
  </si>
  <si>
    <t>15:45:34</t>
  </si>
  <si>
    <t>20210506 15:46:34</t>
  </si>
  <si>
    <t>15:46:34</t>
  </si>
  <si>
    <t>20210506 15:47:34</t>
  </si>
  <si>
    <t>15:47:34</t>
  </si>
  <si>
    <t>20210506 15:48:34</t>
  </si>
  <si>
    <t>15:48:34</t>
  </si>
  <si>
    <t>20210506 15:49:34</t>
  </si>
  <si>
    <t>15:49:34</t>
  </si>
  <si>
    <t>20210506 15:50:34</t>
  </si>
  <si>
    <t>15:50:34</t>
  </si>
  <si>
    <t>20210506 15:51:34</t>
  </si>
  <si>
    <t>15:51:34</t>
  </si>
  <si>
    <t>20210506 15:52:34</t>
  </si>
  <si>
    <t>15:52:34</t>
  </si>
  <si>
    <t>20210506 15:53:34</t>
  </si>
  <si>
    <t>15:53:34</t>
  </si>
  <si>
    <t>20210506 15:54:34</t>
  </si>
  <si>
    <t>15:54:34</t>
  </si>
  <si>
    <t>20210506 15:55:34</t>
  </si>
  <si>
    <t>15:55:34</t>
  </si>
  <si>
    <t>20210506 15:56:34</t>
  </si>
  <si>
    <t>15:56:34</t>
  </si>
  <si>
    <t>20210506 15:57:34</t>
  </si>
  <si>
    <t>15:57:34</t>
  </si>
  <si>
    <t>20210506 15:58:34</t>
  </si>
  <si>
    <t>15:58:34</t>
  </si>
  <si>
    <t>20210506 15:59:34</t>
  </si>
  <si>
    <t>15:59:34</t>
  </si>
  <si>
    <t>20210506 16:00:34</t>
  </si>
  <si>
    <t>16:00:34</t>
  </si>
  <si>
    <t>20210506 16:01:34</t>
  </si>
  <si>
    <t>16:01:34</t>
  </si>
  <si>
    <t>20210506 16:02:34</t>
  </si>
  <si>
    <t>16:02:34</t>
  </si>
  <si>
    <t>20210506 16:03:34</t>
  </si>
  <si>
    <t>16:03:34</t>
  </si>
  <si>
    <t>20210506 16:04:34</t>
  </si>
  <si>
    <t>16:04:34</t>
  </si>
  <si>
    <t>20210506 16:05:34</t>
  </si>
  <si>
    <t>16:05:34</t>
  </si>
  <si>
    <t>20210506 16:06:34</t>
  </si>
  <si>
    <t>16:06:34</t>
  </si>
  <si>
    <t>20210506 16:07:34</t>
  </si>
  <si>
    <t>16:07:34</t>
  </si>
  <si>
    <t>20210506 16:08:34</t>
  </si>
  <si>
    <t>16:08:34</t>
  </si>
  <si>
    <t>20210506 16:09:34</t>
  </si>
  <si>
    <t>16:09:34</t>
  </si>
  <si>
    <t>20210506 16:10:34</t>
  </si>
  <si>
    <t>16:10:34</t>
  </si>
  <si>
    <t>20210506 16:11:34</t>
  </si>
  <si>
    <t>16:11:34</t>
  </si>
  <si>
    <t>20210506 16:12:34</t>
  </si>
  <si>
    <t>16:12:34</t>
  </si>
  <si>
    <t>20210506 16:13:34</t>
  </si>
  <si>
    <t>16:13:34</t>
  </si>
  <si>
    <t>20210506 16:14:34</t>
  </si>
  <si>
    <t>16:14:34</t>
  </si>
  <si>
    <t>20210506 16:15:34</t>
  </si>
  <si>
    <t>16:15:34</t>
  </si>
  <si>
    <t>20210506 16:16:34</t>
  </si>
  <si>
    <t>16:16:34</t>
  </si>
  <si>
    <t>20210506 16:17:34</t>
  </si>
  <si>
    <t>16:17:34</t>
  </si>
  <si>
    <t>20210506 16:18:34</t>
  </si>
  <si>
    <t>16:18:34</t>
  </si>
  <si>
    <t>20210506 16:19:34</t>
  </si>
  <si>
    <t>16:19:34</t>
  </si>
  <si>
    <t>20210506 16:20:34</t>
  </si>
  <si>
    <t>16:20:34</t>
  </si>
  <si>
    <t>20210506 16:21:34</t>
  </si>
  <si>
    <t>16:21:34</t>
  </si>
  <si>
    <t>20210506 16:22:34</t>
  </si>
  <si>
    <t>16:22:34</t>
  </si>
  <si>
    <t>20210506 16:23:34</t>
  </si>
  <si>
    <t>16:23:34</t>
  </si>
  <si>
    <t>20210506 16:24:34</t>
  </si>
  <si>
    <t>16:24:34</t>
  </si>
  <si>
    <t>20210506 16:25:34</t>
  </si>
  <si>
    <t>16:25:34</t>
  </si>
  <si>
    <t>20210506 16:26:34</t>
  </si>
  <si>
    <t>16:26:34</t>
  </si>
  <si>
    <t>20210506 16:27:34</t>
  </si>
  <si>
    <t>16:27:34</t>
  </si>
  <si>
    <t>20210506 16:28:34</t>
  </si>
  <si>
    <t>16:28:34</t>
  </si>
  <si>
    <t>20210506 16:29:34</t>
  </si>
  <si>
    <t>16:29:34</t>
  </si>
  <si>
    <t>20210506 16:30:34</t>
  </si>
  <si>
    <t>16:30:34</t>
  </si>
  <si>
    <t>20210506 16:31:34</t>
  </si>
  <si>
    <t>16:31:34</t>
  </si>
  <si>
    <t>20210506 16:32:34</t>
  </si>
  <si>
    <t>16:32:34</t>
  </si>
  <si>
    <t>20210506 16:33:34</t>
  </si>
  <si>
    <t>16:33:34</t>
  </si>
  <si>
    <t>20210506 16:34:34</t>
  </si>
  <si>
    <t>16:34:34</t>
  </si>
  <si>
    <t>20210506 16:35:34</t>
  </si>
  <si>
    <t>16:35:34</t>
  </si>
  <si>
    <t>20210506 16:36:34</t>
  </si>
  <si>
    <t>16:36:34</t>
  </si>
  <si>
    <t>20210506 16:37:34</t>
  </si>
  <si>
    <t>16:37:34</t>
  </si>
  <si>
    <t>20210506 16:38:34</t>
  </si>
  <si>
    <t>16:38:34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</si>
</sst>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V75"/>
  <sheetViews>
    <sheetView tabSelected="1" workbookViewId="0"/>
  </sheetViews>
  <sheetFormatPr defaultRowHeight="15"/>
  <sheetData>
    <row r="2" spans="1:178">
      <c r="A2" t="s">
        <v>25</v>
      </c>
      <c r="B2" t="s">
        <v>26</v>
      </c>
      <c r="C2" t="s">
        <v>28</v>
      </c>
    </row>
    <row r="3" spans="1:178">
      <c r="B3" t="s">
        <v>27</v>
      </c>
      <c r="C3" t="s">
        <v>29</v>
      </c>
    </row>
    <row r="4" spans="1:178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8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8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8">
      <c r="B7">
        <v>0</v>
      </c>
      <c r="C7">
        <v>1</v>
      </c>
      <c r="D7">
        <v>0</v>
      </c>
      <c r="E7">
        <v>0</v>
      </c>
    </row>
    <row r="8" spans="1:178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8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8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8">
      <c r="B11">
        <v>0</v>
      </c>
      <c r="C11">
        <v>0</v>
      </c>
      <c r="D11">
        <v>0</v>
      </c>
      <c r="E11">
        <v>0</v>
      </c>
      <c r="F11">
        <v>1</v>
      </c>
    </row>
    <row r="12" spans="1:178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8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8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87</v>
      </c>
      <c r="BI14" t="s">
        <v>87</v>
      </c>
      <c r="BJ14" t="s">
        <v>87</v>
      </c>
      <c r="BK14" t="s">
        <v>87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92</v>
      </c>
      <c r="DI14" t="s">
        <v>92</v>
      </c>
      <c r="DJ14" t="s">
        <v>92</v>
      </c>
      <c r="DK14" t="s">
        <v>92</v>
      </c>
      <c r="DL14" t="s">
        <v>92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93</v>
      </c>
      <c r="DX14" t="s">
        <v>93</v>
      </c>
      <c r="DY14" t="s">
        <v>93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94</v>
      </c>
      <c r="EN14" t="s">
        <v>94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95</v>
      </c>
      <c r="FA14" t="s">
        <v>95</v>
      </c>
      <c r="FB14" t="s">
        <v>95</v>
      </c>
      <c r="FC14" t="s">
        <v>95</v>
      </c>
      <c r="FD14" t="s">
        <v>95</v>
      </c>
      <c r="FE14" t="s">
        <v>95</v>
      </c>
      <c r="FF14" t="s">
        <v>95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96</v>
      </c>
      <c r="FP14" t="s">
        <v>96</v>
      </c>
      <c r="FQ14" t="s">
        <v>96</v>
      </c>
      <c r="FR14" t="s">
        <v>96</v>
      </c>
      <c r="FS14" t="s">
        <v>96</v>
      </c>
      <c r="FT14" t="s">
        <v>96</v>
      </c>
      <c r="FU14" t="s">
        <v>96</v>
      </c>
      <c r="FV14" t="s">
        <v>96</v>
      </c>
    </row>
    <row r="15" spans="1:178">
      <c r="A15" t="s">
        <v>97</v>
      </c>
      <c r="B15" t="s">
        <v>98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  <c r="I15" t="s">
        <v>105</v>
      </c>
      <c r="J15" t="s">
        <v>106</v>
      </c>
      <c r="K15" t="s">
        <v>107</v>
      </c>
      <c r="L15" t="s">
        <v>108</v>
      </c>
      <c r="M15" t="s">
        <v>109</v>
      </c>
      <c r="N15" t="s">
        <v>110</v>
      </c>
      <c r="O15" t="s">
        <v>111</v>
      </c>
      <c r="P15" t="s">
        <v>112</v>
      </c>
      <c r="Q15" t="s">
        <v>113</v>
      </c>
      <c r="R15" t="s">
        <v>114</v>
      </c>
      <c r="S15" t="s">
        <v>115</v>
      </c>
      <c r="T15" t="s">
        <v>116</v>
      </c>
      <c r="U15" t="s">
        <v>117</v>
      </c>
      <c r="V15" t="s">
        <v>118</v>
      </c>
      <c r="W15" t="s">
        <v>119</v>
      </c>
      <c r="X15" t="s">
        <v>120</v>
      </c>
      <c r="Y15" t="s">
        <v>121</v>
      </c>
      <c r="Z15" t="s">
        <v>122</v>
      </c>
      <c r="AA15" t="s">
        <v>123</v>
      </c>
      <c r="AB15" t="s">
        <v>124</v>
      </c>
      <c r="AC15" t="s">
        <v>125</v>
      </c>
      <c r="AD15" t="s">
        <v>126</v>
      </c>
      <c r="AE15" t="s">
        <v>85</v>
      </c>
      <c r="AF15" t="s">
        <v>127</v>
      </c>
      <c r="AG15" t="s">
        <v>128</v>
      </c>
      <c r="AH15" t="s">
        <v>129</v>
      </c>
      <c r="AI15" t="s">
        <v>130</v>
      </c>
      <c r="AJ15" t="s">
        <v>131</v>
      </c>
      <c r="AK15" t="s">
        <v>132</v>
      </c>
      <c r="AL15" t="s">
        <v>133</v>
      </c>
      <c r="AM15" t="s">
        <v>134</v>
      </c>
      <c r="AN15" t="s">
        <v>135</v>
      </c>
      <c r="AO15" t="s">
        <v>136</v>
      </c>
      <c r="AP15" t="s">
        <v>137</v>
      </c>
      <c r="AQ15" t="s">
        <v>138</v>
      </c>
      <c r="AR15" t="s">
        <v>139</v>
      </c>
      <c r="AS15" t="s">
        <v>140</v>
      </c>
      <c r="AT15" t="s">
        <v>141</v>
      </c>
      <c r="AU15" t="s">
        <v>142</v>
      </c>
      <c r="AV15" t="s">
        <v>143</v>
      </c>
      <c r="AW15" t="s">
        <v>144</v>
      </c>
      <c r="AX15" t="s">
        <v>145</v>
      </c>
      <c r="AY15" t="s">
        <v>146</v>
      </c>
      <c r="AZ15" t="s">
        <v>147</v>
      </c>
      <c r="BA15" t="s">
        <v>148</v>
      </c>
      <c r="BB15" t="s">
        <v>149</v>
      </c>
      <c r="BC15" t="s">
        <v>150</v>
      </c>
      <c r="BD15" t="s">
        <v>151</v>
      </c>
      <c r="BE15" t="s">
        <v>152</v>
      </c>
      <c r="BF15" t="s">
        <v>153</v>
      </c>
      <c r="BG15" t="s">
        <v>154</v>
      </c>
      <c r="BH15" t="s">
        <v>155</v>
      </c>
      <c r="BI15" t="s">
        <v>156</v>
      </c>
      <c r="BJ15" t="s">
        <v>157</v>
      </c>
      <c r="BK15" t="s">
        <v>158</v>
      </c>
      <c r="BL15" t="s">
        <v>159</v>
      </c>
      <c r="BM15" t="s">
        <v>160</v>
      </c>
      <c r="BN15" t="s">
        <v>161</v>
      </c>
      <c r="BO15" t="s">
        <v>162</v>
      </c>
      <c r="BP15" t="s">
        <v>163</v>
      </c>
      <c r="BQ15" t="s">
        <v>164</v>
      </c>
      <c r="BR15" t="s">
        <v>165</v>
      </c>
      <c r="BS15" t="s">
        <v>166</v>
      </c>
      <c r="BT15" t="s">
        <v>167</v>
      </c>
      <c r="BU15" t="s">
        <v>168</v>
      </c>
      <c r="BV15" t="s">
        <v>169</v>
      </c>
      <c r="BW15" t="s">
        <v>170</v>
      </c>
      <c r="BX15" t="s">
        <v>104</v>
      </c>
      <c r="BY15" t="s">
        <v>171</v>
      </c>
      <c r="BZ15" t="s">
        <v>172</v>
      </c>
      <c r="CA15" t="s">
        <v>173</v>
      </c>
      <c r="CB15" t="s">
        <v>174</v>
      </c>
      <c r="CC15" t="s">
        <v>175</v>
      </c>
      <c r="CD15" t="s">
        <v>176</v>
      </c>
      <c r="CE15" t="s">
        <v>177</v>
      </c>
      <c r="CF15" t="s">
        <v>178</v>
      </c>
      <c r="CG15" t="s">
        <v>179</v>
      </c>
      <c r="CH15" t="s">
        <v>180</v>
      </c>
      <c r="CI15" t="s">
        <v>181</v>
      </c>
      <c r="CJ15" t="s">
        <v>182</v>
      </c>
      <c r="CK15" t="s">
        <v>183</v>
      </c>
      <c r="CL15" t="s">
        <v>184</v>
      </c>
      <c r="CM15" t="s">
        <v>185</v>
      </c>
      <c r="CN15" t="s">
        <v>186</v>
      </c>
      <c r="CO15" t="s">
        <v>187</v>
      </c>
      <c r="CP15" t="s">
        <v>188</v>
      </c>
      <c r="CQ15" t="s">
        <v>189</v>
      </c>
      <c r="CR15" t="s">
        <v>190</v>
      </c>
      <c r="CS15" t="s">
        <v>191</v>
      </c>
      <c r="CT15" t="s">
        <v>192</v>
      </c>
      <c r="CU15" t="s">
        <v>193</v>
      </c>
      <c r="CV15" t="s">
        <v>194</v>
      </c>
      <c r="CW15" t="s">
        <v>195</v>
      </c>
      <c r="CX15" t="s">
        <v>196</v>
      </c>
      <c r="CY15" t="s">
        <v>197</v>
      </c>
      <c r="CZ15" t="s">
        <v>198</v>
      </c>
      <c r="DA15" t="s">
        <v>199</v>
      </c>
      <c r="DB15" t="s">
        <v>200</v>
      </c>
      <c r="DC15" t="s">
        <v>201</v>
      </c>
      <c r="DD15" t="s">
        <v>202</v>
      </c>
      <c r="DE15" t="s">
        <v>203</v>
      </c>
      <c r="DF15" t="s">
        <v>204</v>
      </c>
      <c r="DG15" t="s">
        <v>205</v>
      </c>
      <c r="DH15" t="s">
        <v>206</v>
      </c>
      <c r="DI15" t="s">
        <v>207</v>
      </c>
      <c r="DJ15" t="s">
        <v>208</v>
      </c>
      <c r="DK15" t="s">
        <v>209</v>
      </c>
      <c r="DL15" t="s">
        <v>210</v>
      </c>
      <c r="DM15" t="s">
        <v>98</v>
      </c>
      <c r="DN15" t="s">
        <v>101</v>
      </c>
      <c r="DO15" t="s">
        <v>211</v>
      </c>
      <c r="DP15" t="s">
        <v>212</v>
      </c>
      <c r="DQ15" t="s">
        <v>213</v>
      </c>
      <c r="DR15" t="s">
        <v>214</v>
      </c>
      <c r="DS15" t="s">
        <v>215</v>
      </c>
      <c r="DT15" t="s">
        <v>216</v>
      </c>
      <c r="DU15" t="s">
        <v>217</v>
      </c>
      <c r="DV15" t="s">
        <v>218</v>
      </c>
      <c r="DW15" t="s">
        <v>219</v>
      </c>
      <c r="DX15" t="s">
        <v>220</v>
      </c>
      <c r="DY15" t="s">
        <v>221</v>
      </c>
      <c r="DZ15" t="s">
        <v>222</v>
      </c>
      <c r="EA15" t="s">
        <v>223</v>
      </c>
      <c r="EB15" t="s">
        <v>224</v>
      </c>
      <c r="EC15" t="s">
        <v>225</v>
      </c>
      <c r="ED15" t="s">
        <v>226</v>
      </c>
      <c r="EE15" t="s">
        <v>227</v>
      </c>
      <c r="EF15" t="s">
        <v>228</v>
      </c>
      <c r="EG15" t="s">
        <v>229</v>
      </c>
      <c r="EH15" t="s">
        <v>230</v>
      </c>
      <c r="EI15" t="s">
        <v>231</v>
      </c>
      <c r="EJ15" t="s">
        <v>232</v>
      </c>
      <c r="EK15" t="s">
        <v>233</v>
      </c>
      <c r="EL15" t="s">
        <v>234</v>
      </c>
      <c r="EM15" t="s">
        <v>235</v>
      </c>
      <c r="EN15" t="s">
        <v>236</v>
      </c>
      <c r="EO15" t="s">
        <v>237</v>
      </c>
      <c r="EP15" t="s">
        <v>238</v>
      </c>
      <c r="EQ15" t="s">
        <v>239</v>
      </c>
      <c r="ER15" t="s">
        <v>240</v>
      </c>
      <c r="ES15" t="s">
        <v>241</v>
      </c>
      <c r="ET15" t="s">
        <v>242</v>
      </c>
      <c r="EU15" t="s">
        <v>243</v>
      </c>
      <c r="EV15" t="s">
        <v>244</v>
      </c>
      <c r="EW15" t="s">
        <v>245</v>
      </c>
      <c r="EX15" t="s">
        <v>246</v>
      </c>
      <c r="EY15" t="s">
        <v>247</v>
      </c>
      <c r="EZ15" t="s">
        <v>248</v>
      </c>
      <c r="FA15" t="s">
        <v>249</v>
      </c>
      <c r="FB15" t="s">
        <v>250</v>
      </c>
      <c r="FC15" t="s">
        <v>251</v>
      </c>
      <c r="FD15" t="s">
        <v>252</v>
      </c>
      <c r="FE15" t="s">
        <v>253</v>
      </c>
      <c r="FF15" t="s">
        <v>254</v>
      </c>
      <c r="FG15" t="s">
        <v>255</v>
      </c>
      <c r="FH15" t="s">
        <v>256</v>
      </c>
      <c r="FI15" t="s">
        <v>257</v>
      </c>
      <c r="FJ15" t="s">
        <v>258</v>
      </c>
      <c r="FK15" t="s">
        <v>259</v>
      </c>
      <c r="FL15" t="s">
        <v>260</v>
      </c>
      <c r="FM15" t="s">
        <v>261</v>
      </c>
      <c r="FN15" t="s">
        <v>262</v>
      </c>
      <c r="FO15" t="s">
        <v>263</v>
      </c>
      <c r="FP15" t="s">
        <v>264</v>
      </c>
      <c r="FQ15" t="s">
        <v>265</v>
      </c>
      <c r="FR15" t="s">
        <v>266</v>
      </c>
      <c r="FS15" t="s">
        <v>267</v>
      </c>
      <c r="FT15" t="s">
        <v>268</v>
      </c>
      <c r="FU15" t="s">
        <v>269</v>
      </c>
      <c r="FV15" t="s">
        <v>270</v>
      </c>
    </row>
    <row r="16" spans="1:178">
      <c r="B16" t="s">
        <v>271</v>
      </c>
      <c r="C16" t="s">
        <v>271</v>
      </c>
      <c r="H16" t="s">
        <v>271</v>
      </c>
      <c r="I16" t="s">
        <v>272</v>
      </c>
      <c r="J16" t="s">
        <v>273</v>
      </c>
      <c r="K16" t="s">
        <v>274</v>
      </c>
      <c r="L16" t="s">
        <v>274</v>
      </c>
      <c r="M16" t="s">
        <v>178</v>
      </c>
      <c r="N16" t="s">
        <v>178</v>
      </c>
      <c r="O16" t="s">
        <v>272</v>
      </c>
      <c r="P16" t="s">
        <v>272</v>
      </c>
      <c r="Q16" t="s">
        <v>272</v>
      </c>
      <c r="R16" t="s">
        <v>272</v>
      </c>
      <c r="S16" t="s">
        <v>275</v>
      </c>
      <c r="T16" t="s">
        <v>276</v>
      </c>
      <c r="U16" t="s">
        <v>276</v>
      </c>
      <c r="V16" t="s">
        <v>277</v>
      </c>
      <c r="W16" t="s">
        <v>278</v>
      </c>
      <c r="X16" t="s">
        <v>277</v>
      </c>
      <c r="Y16" t="s">
        <v>277</v>
      </c>
      <c r="Z16" t="s">
        <v>277</v>
      </c>
      <c r="AA16" t="s">
        <v>275</v>
      </c>
      <c r="AB16" t="s">
        <v>275</v>
      </c>
      <c r="AC16" t="s">
        <v>275</v>
      </c>
      <c r="AD16" t="s">
        <v>275</v>
      </c>
      <c r="AE16" t="s">
        <v>279</v>
      </c>
      <c r="AF16" t="s">
        <v>278</v>
      </c>
      <c r="AH16" t="s">
        <v>278</v>
      </c>
      <c r="AI16" t="s">
        <v>279</v>
      </c>
      <c r="AO16" t="s">
        <v>273</v>
      </c>
      <c r="AU16" t="s">
        <v>273</v>
      </c>
      <c r="AV16" t="s">
        <v>273</v>
      </c>
      <c r="AW16" t="s">
        <v>273</v>
      </c>
      <c r="AY16" t="s">
        <v>280</v>
      </c>
      <c r="BI16" t="s">
        <v>281</v>
      </c>
      <c r="BJ16" t="s">
        <v>281</v>
      </c>
      <c r="BK16" t="s">
        <v>281</v>
      </c>
      <c r="BL16" t="s">
        <v>273</v>
      </c>
      <c r="BN16" t="s">
        <v>282</v>
      </c>
      <c r="BP16" t="s">
        <v>273</v>
      </c>
      <c r="BQ16" t="s">
        <v>273</v>
      </c>
      <c r="BS16" t="s">
        <v>283</v>
      </c>
      <c r="BT16" t="s">
        <v>284</v>
      </c>
      <c r="BW16" t="s">
        <v>272</v>
      </c>
      <c r="BX16" t="s">
        <v>271</v>
      </c>
      <c r="BY16" t="s">
        <v>274</v>
      </c>
      <c r="BZ16" t="s">
        <v>274</v>
      </c>
      <c r="CA16" t="s">
        <v>285</v>
      </c>
      <c r="CB16" t="s">
        <v>285</v>
      </c>
      <c r="CC16" t="s">
        <v>274</v>
      </c>
      <c r="CD16" t="s">
        <v>285</v>
      </c>
      <c r="CE16" t="s">
        <v>279</v>
      </c>
      <c r="CF16" t="s">
        <v>277</v>
      </c>
      <c r="CG16" t="s">
        <v>277</v>
      </c>
      <c r="CH16" t="s">
        <v>276</v>
      </c>
      <c r="CI16" t="s">
        <v>276</v>
      </c>
      <c r="CJ16" t="s">
        <v>276</v>
      </c>
      <c r="CK16" t="s">
        <v>276</v>
      </c>
      <c r="CL16" t="s">
        <v>276</v>
      </c>
      <c r="CM16" t="s">
        <v>286</v>
      </c>
      <c r="CN16" t="s">
        <v>273</v>
      </c>
      <c r="CO16" t="s">
        <v>273</v>
      </c>
      <c r="CP16" t="s">
        <v>273</v>
      </c>
      <c r="CU16" t="s">
        <v>273</v>
      </c>
      <c r="CX16" t="s">
        <v>276</v>
      </c>
      <c r="CY16" t="s">
        <v>276</v>
      </c>
      <c r="CZ16" t="s">
        <v>276</v>
      </c>
      <c r="DA16" t="s">
        <v>276</v>
      </c>
      <c r="DB16" t="s">
        <v>276</v>
      </c>
      <c r="DC16" t="s">
        <v>273</v>
      </c>
      <c r="DD16" t="s">
        <v>273</v>
      </c>
      <c r="DE16" t="s">
        <v>273</v>
      </c>
      <c r="DF16" t="s">
        <v>271</v>
      </c>
      <c r="DI16" t="s">
        <v>287</v>
      </c>
      <c r="DJ16" t="s">
        <v>287</v>
      </c>
      <c r="DL16" t="s">
        <v>271</v>
      </c>
      <c r="DM16" t="s">
        <v>288</v>
      </c>
      <c r="DO16" t="s">
        <v>271</v>
      </c>
      <c r="DP16" t="s">
        <v>271</v>
      </c>
      <c r="DR16" t="s">
        <v>289</v>
      </c>
      <c r="DS16" t="s">
        <v>290</v>
      </c>
      <c r="DT16" t="s">
        <v>289</v>
      </c>
      <c r="DU16" t="s">
        <v>290</v>
      </c>
      <c r="DV16" t="s">
        <v>289</v>
      </c>
      <c r="DW16" t="s">
        <v>290</v>
      </c>
      <c r="DX16" t="s">
        <v>278</v>
      </c>
      <c r="DY16" t="s">
        <v>278</v>
      </c>
      <c r="DZ16" t="s">
        <v>274</v>
      </c>
      <c r="EA16" t="s">
        <v>291</v>
      </c>
      <c r="EB16" t="s">
        <v>274</v>
      </c>
      <c r="EE16" t="s">
        <v>292</v>
      </c>
      <c r="EH16" t="s">
        <v>285</v>
      </c>
      <c r="EI16" t="s">
        <v>293</v>
      </c>
      <c r="EJ16" t="s">
        <v>285</v>
      </c>
      <c r="EO16" t="s">
        <v>278</v>
      </c>
      <c r="EP16" t="s">
        <v>278</v>
      </c>
      <c r="EQ16" t="s">
        <v>289</v>
      </c>
      <c r="ER16" t="s">
        <v>290</v>
      </c>
      <c r="ES16" t="s">
        <v>290</v>
      </c>
      <c r="EW16" t="s">
        <v>290</v>
      </c>
      <c r="FA16" t="s">
        <v>274</v>
      </c>
      <c r="FB16" t="s">
        <v>274</v>
      </c>
      <c r="FC16" t="s">
        <v>285</v>
      </c>
      <c r="FD16" t="s">
        <v>285</v>
      </c>
      <c r="FE16" t="s">
        <v>294</v>
      </c>
      <c r="FF16" t="s">
        <v>294</v>
      </c>
      <c r="FH16" t="s">
        <v>279</v>
      </c>
      <c r="FI16" t="s">
        <v>279</v>
      </c>
      <c r="FJ16" t="s">
        <v>276</v>
      </c>
      <c r="FK16" t="s">
        <v>276</v>
      </c>
      <c r="FL16" t="s">
        <v>276</v>
      </c>
      <c r="FM16" t="s">
        <v>276</v>
      </c>
      <c r="FN16" t="s">
        <v>276</v>
      </c>
      <c r="FO16" t="s">
        <v>278</v>
      </c>
      <c r="FP16" t="s">
        <v>278</v>
      </c>
      <c r="FQ16" t="s">
        <v>278</v>
      </c>
      <c r="FR16" t="s">
        <v>276</v>
      </c>
      <c r="FS16" t="s">
        <v>274</v>
      </c>
      <c r="FT16" t="s">
        <v>285</v>
      </c>
      <c r="FU16" t="s">
        <v>278</v>
      </c>
      <c r="FV16" t="s">
        <v>278</v>
      </c>
    </row>
    <row r="17" spans="1:178">
      <c r="A17">
        <v>1</v>
      </c>
      <c r="B17">
        <v>1620333634.1</v>
      </c>
      <c r="C17">
        <v>0</v>
      </c>
      <c r="D17" t="s">
        <v>295</v>
      </c>
      <c r="E17" t="s">
        <v>296</v>
      </c>
      <c r="H17">
        <v>1620333626.35</v>
      </c>
      <c r="I17">
        <f>CE17*AG17*(CA17-CB17)/(100*BT17*(1000-AG17*CA17))</f>
        <v>0</v>
      </c>
      <c r="J17">
        <f>CE17*AG17*(BZ17-BY17*(1000-AG17*CB17)/(1000-AG17*CA17))/(100*BT17)</f>
        <v>0</v>
      </c>
      <c r="K17">
        <f>BY17 - IF(AG17&gt;1, J17*BT17*100.0/(AI17*CM17), 0)</f>
        <v>0</v>
      </c>
      <c r="L17">
        <f>((R17-I17/2)*K17-J17)/(R17+I17/2)</f>
        <v>0</v>
      </c>
      <c r="M17">
        <f>L17*(CF17+CG17)/1000.0</f>
        <v>0</v>
      </c>
      <c r="N17">
        <f>(BY17 - IF(AG17&gt;1, J17*BT17*100.0/(AI17*CM17), 0))*(CF17+CG17)/1000.0</f>
        <v>0</v>
      </c>
      <c r="O17">
        <f>2.0/((1/Q17-1/P17)+SIGN(Q17)*SQRT((1/Q17-1/P17)*(1/Q17-1/P17) + 4*BU17/((BU17+1)*(BU17+1))*(2*1/Q17*1/P17-1/P17*1/P17)))</f>
        <v>0</v>
      </c>
      <c r="P17">
        <f>IF(LEFT(BV17,1)&lt;&gt;"0",IF(LEFT(BV17,1)="1",3.0,BW17),$D$5+$E$5*(CM17*CF17/($K$5*1000))+$F$5*(CM17*CF17/($K$5*1000))*MAX(MIN(BT17,$J$5),$I$5)*MAX(MIN(BT17,$J$5),$I$5)+$G$5*MAX(MIN(BT17,$J$5),$I$5)*(CM17*CF17/($K$5*1000))+$H$5*(CM17*CF17/($K$5*1000))*(CM17*CF17/($K$5*1000)))</f>
        <v>0</v>
      </c>
      <c r="Q17">
        <f>I17*(1000-(1000*0.61365*exp(17.502*U17/(240.97+U17))/(CF17+CG17)+CA17)/2)/(1000*0.61365*exp(17.502*U17/(240.97+U17))/(CF17+CG17)-CA17)</f>
        <v>0</v>
      </c>
      <c r="R17">
        <f>1/((BU17+1)/(O17/1.6)+1/(P17/1.37)) + BU17/((BU17+1)/(O17/1.6) + BU17/(P17/1.37))</f>
        <v>0</v>
      </c>
      <c r="S17">
        <f>(BQ17*BS17)</f>
        <v>0</v>
      </c>
      <c r="T17">
        <f>(CH17+(S17+2*0.95*5.67E-8*(((CH17+$B$7)+273)^4-(CH17+273)^4)-44100*I17)/(1.84*29.3*P17+8*0.95*5.67E-8*(CH17+273)^3))</f>
        <v>0</v>
      </c>
      <c r="U17">
        <f>($C$7*CI17+$D$7*CJ17+$E$7*T17)</f>
        <v>0</v>
      </c>
      <c r="V17">
        <f>0.61365*exp(17.502*U17/(240.97+U17))</f>
        <v>0</v>
      </c>
      <c r="W17">
        <f>(X17/Y17*100)</f>
        <v>0</v>
      </c>
      <c r="X17">
        <f>CA17*(CF17+CG17)/1000</f>
        <v>0</v>
      </c>
      <c r="Y17">
        <f>0.61365*exp(17.502*CH17/(240.97+CH17))</f>
        <v>0</v>
      </c>
      <c r="Z17">
        <f>(V17-CA17*(CF17+CG17)/1000)</f>
        <v>0</v>
      </c>
      <c r="AA17">
        <f>(-I17*44100)</f>
        <v>0</v>
      </c>
      <c r="AB17">
        <f>2*29.3*P17*0.92*(CH17-U17)</f>
        <v>0</v>
      </c>
      <c r="AC17">
        <f>2*0.95*5.67E-8*(((CH17+$B$7)+273)^4-(U17+273)^4)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MAX(0,($B$13+$C$13*CM17)/(1+$D$13*CM17)*CF17/(CH17+273)*$E$13)</f>
        <v>0</v>
      </c>
      <c r="AJ17" t="s">
        <v>297</v>
      </c>
      <c r="AK17">
        <v>0</v>
      </c>
      <c r="AL17">
        <v>0</v>
      </c>
      <c r="AM17">
        <f>AL17-AK17</f>
        <v>0</v>
      </c>
      <c r="AN17">
        <f>AM17/AL17</f>
        <v>0</v>
      </c>
      <c r="AO17">
        <v>0</v>
      </c>
      <c r="AP17" t="s">
        <v>297</v>
      </c>
      <c r="AQ17">
        <v>0</v>
      </c>
      <c r="AR17">
        <v>0</v>
      </c>
      <c r="AS17">
        <f>1-AQ17/AR17</f>
        <v>0</v>
      </c>
      <c r="AT17">
        <v>0.5</v>
      </c>
      <c r="AU17">
        <f>BQ17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297</v>
      </c>
      <c r="BB17">
        <v>0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f>$B$11*CN17+$C$11*CO17+$F$11*CP17*(1-CS17)</f>
        <v>0</v>
      </c>
      <c r="BQ17">
        <f>BP17*BR17</f>
        <v>0</v>
      </c>
      <c r="BR17">
        <f>($B$11*$D$9+$C$11*$D$9+$F$11*((DC17+CU17)/MAX(DC17+CU17+DD17, 0.1)*$I$9+DD17/MAX(DC17+CU17+DD17, 0.1)*$J$9))/($B$11+$C$11+$F$11)</f>
        <v>0</v>
      </c>
      <c r="BS17">
        <f>($B$11*$K$9+$C$11*$K$9+$F$11*((DC17+CU17)/MAX(DC17+CU17+DD17, 0.1)*$P$9+DD17/MAX(DC17+CU17+DD17, 0.1)*$Q$9))/($B$11+$C$11+$F$11)</f>
        <v>0</v>
      </c>
      <c r="BT17">
        <v>6</v>
      </c>
      <c r="BU17">
        <v>0.5</v>
      </c>
      <c r="BV17" t="s">
        <v>298</v>
      </c>
      <c r="BW17">
        <v>2</v>
      </c>
      <c r="BX17">
        <v>1620333626.35</v>
      </c>
      <c r="BY17">
        <v>398.580433333333</v>
      </c>
      <c r="BZ17">
        <v>419.9969</v>
      </c>
      <c r="CA17">
        <v>17.57263</v>
      </c>
      <c r="CB17">
        <v>12.5727266666667</v>
      </c>
      <c r="CC17">
        <v>395.990633333333</v>
      </c>
      <c r="CD17">
        <v>17.5735833333333</v>
      </c>
      <c r="CE17">
        <v>600.0193</v>
      </c>
      <c r="CF17">
        <v>100.1406</v>
      </c>
      <c r="CG17">
        <v>0.100321843333333</v>
      </c>
      <c r="CH17">
        <v>26.4896133333333</v>
      </c>
      <c r="CI17">
        <v>25.4230266666667</v>
      </c>
      <c r="CJ17">
        <v>999.9</v>
      </c>
      <c r="CK17">
        <v>0</v>
      </c>
      <c r="CL17">
        <v>0</v>
      </c>
      <c r="CM17">
        <v>9996.95666666667</v>
      </c>
      <c r="CN17">
        <v>0</v>
      </c>
      <c r="CO17">
        <v>0.221023</v>
      </c>
      <c r="CP17">
        <v>882.998866666667</v>
      </c>
      <c r="CQ17">
        <v>0.9549938</v>
      </c>
      <c r="CR17">
        <v>0.0450065333333333</v>
      </c>
      <c r="CS17">
        <v>0</v>
      </c>
      <c r="CT17">
        <v>1231.44566666667</v>
      </c>
      <c r="CU17">
        <v>4.99999</v>
      </c>
      <c r="CV17">
        <v>10919.8933333333</v>
      </c>
      <c r="CW17">
        <v>7633.12066666667</v>
      </c>
      <c r="CX17">
        <v>40.062</v>
      </c>
      <c r="CY17">
        <v>42.937</v>
      </c>
      <c r="CZ17">
        <v>41.625</v>
      </c>
      <c r="DA17">
        <v>42.312</v>
      </c>
      <c r="DB17">
        <v>42.6539333333333</v>
      </c>
      <c r="DC17">
        <v>838.482666666667</v>
      </c>
      <c r="DD17">
        <v>39.5136666666667</v>
      </c>
      <c r="DE17">
        <v>0</v>
      </c>
      <c r="DF17">
        <v>1620333634.9</v>
      </c>
      <c r="DG17">
        <v>0</v>
      </c>
      <c r="DH17">
        <v>1231.4664</v>
      </c>
      <c r="DI17">
        <v>0.676153842745652</v>
      </c>
      <c r="DJ17">
        <v>0.30769237280762</v>
      </c>
      <c r="DK17">
        <v>10919.672</v>
      </c>
      <c r="DL17">
        <v>15</v>
      </c>
      <c r="DM17">
        <v>1620333530.6</v>
      </c>
      <c r="DN17" t="s">
        <v>299</v>
      </c>
      <c r="DO17">
        <v>1620333519.6</v>
      </c>
      <c r="DP17">
        <v>1620333530.6</v>
      </c>
      <c r="DQ17">
        <v>59</v>
      </c>
      <c r="DR17">
        <v>0.059</v>
      </c>
      <c r="DS17">
        <v>-0.002</v>
      </c>
      <c r="DT17">
        <v>2.59</v>
      </c>
      <c r="DU17">
        <v>-0.001</v>
      </c>
      <c r="DV17">
        <v>420</v>
      </c>
      <c r="DW17">
        <v>12</v>
      </c>
      <c r="DX17">
        <v>0.09</v>
      </c>
      <c r="DY17">
        <v>0.02</v>
      </c>
      <c r="DZ17">
        <v>-21.4160825</v>
      </c>
      <c r="EA17">
        <v>-0.0985924953095323</v>
      </c>
      <c r="EB17">
        <v>0.0391439898803126</v>
      </c>
      <c r="EC17">
        <v>1</v>
      </c>
      <c r="ED17">
        <v>1231.45852941176</v>
      </c>
      <c r="EE17">
        <v>0.0641242018306015</v>
      </c>
      <c r="EF17">
        <v>0.249212080163982</v>
      </c>
      <c r="EG17">
        <v>1</v>
      </c>
      <c r="EH17">
        <v>4.99473025</v>
      </c>
      <c r="EI17">
        <v>0.131612420262651</v>
      </c>
      <c r="EJ17">
        <v>0.0146139808894599</v>
      </c>
      <c r="EK17">
        <v>0</v>
      </c>
      <c r="EL17">
        <v>2</v>
      </c>
      <c r="EM17">
        <v>3</v>
      </c>
      <c r="EN17" t="s">
        <v>300</v>
      </c>
      <c r="EO17">
        <v>100</v>
      </c>
      <c r="EP17">
        <v>100</v>
      </c>
      <c r="EQ17">
        <v>2.589</v>
      </c>
      <c r="ER17">
        <v>-0.0009</v>
      </c>
      <c r="ES17">
        <v>2.58979999999991</v>
      </c>
      <c r="ET17">
        <v>0</v>
      </c>
      <c r="EU17">
        <v>0</v>
      </c>
      <c r="EV17">
        <v>0</v>
      </c>
      <c r="EW17">
        <v>-0.000965000000000771</v>
      </c>
      <c r="EX17">
        <v>0</v>
      </c>
      <c r="EY17">
        <v>0</v>
      </c>
      <c r="EZ17">
        <v>0</v>
      </c>
      <c r="FA17">
        <v>-1</v>
      </c>
      <c r="FB17">
        <v>-1</v>
      </c>
      <c r="FC17">
        <v>-1</v>
      </c>
      <c r="FD17">
        <v>-1</v>
      </c>
      <c r="FE17">
        <v>1.9</v>
      </c>
      <c r="FF17">
        <v>1.7</v>
      </c>
      <c r="FG17">
        <v>2</v>
      </c>
      <c r="FH17">
        <v>634.377</v>
      </c>
      <c r="FI17">
        <v>368.883</v>
      </c>
      <c r="FJ17">
        <v>24.9999</v>
      </c>
      <c r="FK17">
        <v>25.8469</v>
      </c>
      <c r="FL17">
        <v>30</v>
      </c>
      <c r="FM17">
        <v>25.8098</v>
      </c>
      <c r="FN17">
        <v>25.8311</v>
      </c>
      <c r="FO17">
        <v>20.7122</v>
      </c>
      <c r="FP17">
        <v>26.2424</v>
      </c>
      <c r="FQ17">
        <v>32.0687</v>
      </c>
      <c r="FR17">
        <v>25</v>
      </c>
      <c r="FS17">
        <v>420</v>
      </c>
      <c r="FT17">
        <v>12.6111</v>
      </c>
      <c r="FU17">
        <v>101.417</v>
      </c>
      <c r="FV17">
        <v>102.233</v>
      </c>
    </row>
    <row r="18" spans="1:178">
      <c r="A18">
        <v>2</v>
      </c>
      <c r="B18">
        <v>1620333694.1</v>
      </c>
      <c r="C18">
        <v>60</v>
      </c>
      <c r="D18" t="s">
        <v>301</v>
      </c>
      <c r="E18" t="s">
        <v>302</v>
      </c>
      <c r="H18">
        <v>1620333686.1</v>
      </c>
      <c r="I18">
        <f>CE18*AG18*(CA18-CB18)/(100*BT18*(1000-AG18*CA18))</f>
        <v>0</v>
      </c>
      <c r="J18">
        <f>CE18*AG18*(BZ18-BY18*(1000-AG18*CB18)/(1000-AG18*CA18))/(100*BT18)</f>
        <v>0</v>
      </c>
      <c r="K18">
        <f>BY18 - IF(AG18&gt;1, J18*BT18*100.0/(AI18*CM18), 0)</f>
        <v>0</v>
      </c>
      <c r="L18">
        <f>((R18-I18/2)*K18-J18)/(R18+I18/2)</f>
        <v>0</v>
      </c>
      <c r="M18">
        <f>L18*(CF18+CG18)/1000.0</f>
        <v>0</v>
      </c>
      <c r="N18">
        <f>(BY18 - IF(AG18&gt;1, J18*BT18*100.0/(AI18*CM18), 0))*(CF18+CG18)/1000.0</f>
        <v>0</v>
      </c>
      <c r="O18">
        <f>2.0/((1/Q18-1/P18)+SIGN(Q18)*SQRT((1/Q18-1/P18)*(1/Q18-1/P18) + 4*BU18/((BU18+1)*(BU18+1))*(2*1/Q18*1/P18-1/P18*1/P18)))</f>
        <v>0</v>
      </c>
      <c r="P18">
        <f>IF(LEFT(BV18,1)&lt;&gt;"0",IF(LEFT(BV18,1)="1",3.0,BW18),$D$5+$E$5*(CM18*CF18/($K$5*1000))+$F$5*(CM18*CF18/($K$5*1000))*MAX(MIN(BT18,$J$5),$I$5)*MAX(MIN(BT18,$J$5),$I$5)+$G$5*MAX(MIN(BT18,$J$5),$I$5)*(CM18*CF18/($K$5*1000))+$H$5*(CM18*CF18/($K$5*1000))*(CM18*CF18/($K$5*1000)))</f>
        <v>0</v>
      </c>
      <c r="Q18">
        <f>I18*(1000-(1000*0.61365*exp(17.502*U18/(240.97+U18))/(CF18+CG18)+CA18)/2)/(1000*0.61365*exp(17.502*U18/(240.97+U18))/(CF18+CG18)-CA18)</f>
        <v>0</v>
      </c>
      <c r="R18">
        <f>1/((BU18+1)/(O18/1.6)+1/(P18/1.37)) + BU18/((BU18+1)/(O18/1.6) + BU18/(P18/1.37))</f>
        <v>0</v>
      </c>
      <c r="S18">
        <f>(BQ18*BS18)</f>
        <v>0</v>
      </c>
      <c r="T18">
        <f>(CH18+(S18+2*0.95*5.67E-8*(((CH18+$B$7)+273)^4-(CH18+273)^4)-44100*I18)/(1.84*29.3*P18+8*0.95*5.67E-8*(CH18+273)^3))</f>
        <v>0</v>
      </c>
      <c r="U18">
        <f>($C$7*CI18+$D$7*CJ18+$E$7*T18)</f>
        <v>0</v>
      </c>
      <c r="V18">
        <f>0.61365*exp(17.502*U18/(240.97+U18))</f>
        <v>0</v>
      </c>
      <c r="W18">
        <f>(X18/Y18*100)</f>
        <v>0</v>
      </c>
      <c r="X18">
        <f>CA18*(CF18+CG18)/1000</f>
        <v>0</v>
      </c>
      <c r="Y18">
        <f>0.61365*exp(17.502*CH18/(240.97+CH18))</f>
        <v>0</v>
      </c>
      <c r="Z18">
        <f>(V18-CA18*(CF18+CG18)/1000)</f>
        <v>0</v>
      </c>
      <c r="AA18">
        <f>(-I18*44100)</f>
        <v>0</v>
      </c>
      <c r="AB18">
        <f>2*29.3*P18*0.92*(CH18-U18)</f>
        <v>0</v>
      </c>
      <c r="AC18">
        <f>2*0.95*5.67E-8*(((CH18+$B$7)+273)^4-(U18+273)^4)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MAX(0,($B$13+$C$13*CM18)/(1+$D$13*CM18)*CF18/(CH18+273)*$E$13)</f>
        <v>0</v>
      </c>
      <c r="AJ18" t="s">
        <v>297</v>
      </c>
      <c r="AK18">
        <v>0</v>
      </c>
      <c r="AL18">
        <v>0</v>
      </c>
      <c r="AM18">
        <f>AL18-AK18</f>
        <v>0</v>
      </c>
      <c r="AN18">
        <f>AM18/AL18</f>
        <v>0</v>
      </c>
      <c r="AO18">
        <v>0</v>
      </c>
      <c r="AP18" t="s">
        <v>297</v>
      </c>
      <c r="AQ18">
        <v>0</v>
      </c>
      <c r="AR18">
        <v>0</v>
      </c>
      <c r="AS18">
        <f>1-AQ18/AR18</f>
        <v>0</v>
      </c>
      <c r="AT18">
        <v>0.5</v>
      </c>
      <c r="AU18">
        <f>BQ18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297</v>
      </c>
      <c r="BB18">
        <v>0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f>$B$11*CN18+$C$11*CO18+$F$11*CP18*(1-CS18)</f>
        <v>0</v>
      </c>
      <c r="BQ18">
        <f>BP18*BR18</f>
        <v>0</v>
      </c>
      <c r="BR18">
        <f>($B$11*$D$9+$C$11*$D$9+$F$11*((DC18+CU18)/MAX(DC18+CU18+DD18, 0.1)*$I$9+DD18/MAX(DC18+CU18+DD18, 0.1)*$J$9))/($B$11+$C$11+$F$11)</f>
        <v>0</v>
      </c>
      <c r="BS18">
        <f>($B$11*$K$9+$C$11*$K$9+$F$11*((DC18+CU18)/MAX(DC18+CU18+DD18, 0.1)*$P$9+DD18/MAX(DC18+CU18+DD18, 0.1)*$Q$9))/($B$11+$C$11+$F$11)</f>
        <v>0</v>
      </c>
      <c r="BT18">
        <v>6</v>
      </c>
      <c r="BU18">
        <v>0.5</v>
      </c>
      <c r="BV18" t="s">
        <v>298</v>
      </c>
      <c r="BW18">
        <v>2</v>
      </c>
      <c r="BX18">
        <v>1620333686.1</v>
      </c>
      <c r="BY18">
        <v>398.56464516129</v>
      </c>
      <c r="BZ18">
        <v>420.013548387097</v>
      </c>
      <c r="CA18">
        <v>17.5709258064516</v>
      </c>
      <c r="CB18">
        <v>12.594164516129</v>
      </c>
      <c r="CC18">
        <v>395.974935483871</v>
      </c>
      <c r="CD18">
        <v>17.5718870967742</v>
      </c>
      <c r="CE18">
        <v>600.023903225807</v>
      </c>
      <c r="CF18">
        <v>100.144870967742</v>
      </c>
      <c r="CG18">
        <v>0.100133861290323</v>
      </c>
      <c r="CH18">
        <v>26.4914612903226</v>
      </c>
      <c r="CI18">
        <v>25.4141129032258</v>
      </c>
      <c r="CJ18">
        <v>999.9</v>
      </c>
      <c r="CK18">
        <v>0</v>
      </c>
      <c r="CL18">
        <v>0</v>
      </c>
      <c r="CM18">
        <v>9996.98483870968</v>
      </c>
      <c r="CN18">
        <v>0</v>
      </c>
      <c r="CO18">
        <v>0.221023</v>
      </c>
      <c r="CP18">
        <v>883.007129032258</v>
      </c>
      <c r="CQ18">
        <v>0.954995612903226</v>
      </c>
      <c r="CR18">
        <v>0.0450047451612903</v>
      </c>
      <c r="CS18">
        <v>0</v>
      </c>
      <c r="CT18">
        <v>1231.60193548387</v>
      </c>
      <c r="CU18">
        <v>4.99999</v>
      </c>
      <c r="CV18">
        <v>10925.964516129</v>
      </c>
      <c r="CW18">
        <v>7633.19741935484</v>
      </c>
      <c r="CX18">
        <v>40.0701290322581</v>
      </c>
      <c r="CY18">
        <v>42.941064516129</v>
      </c>
      <c r="CZ18">
        <v>41.629</v>
      </c>
      <c r="DA18">
        <v>42.3546774193548</v>
      </c>
      <c r="DB18">
        <v>42.679</v>
      </c>
      <c r="DC18">
        <v>838.493870967742</v>
      </c>
      <c r="DD18">
        <v>39.5129032258065</v>
      </c>
      <c r="DE18">
        <v>0</v>
      </c>
      <c r="DF18">
        <v>1620333694.9</v>
      </c>
      <c r="DG18">
        <v>0</v>
      </c>
      <c r="DH18">
        <v>1231.602</v>
      </c>
      <c r="DI18">
        <v>0.650000002297215</v>
      </c>
      <c r="DJ18">
        <v>4.82307697499609</v>
      </c>
      <c r="DK18">
        <v>10925.852</v>
      </c>
      <c r="DL18">
        <v>15</v>
      </c>
      <c r="DM18">
        <v>1620333530.6</v>
      </c>
      <c r="DN18" t="s">
        <v>299</v>
      </c>
      <c r="DO18">
        <v>1620333519.6</v>
      </c>
      <c r="DP18">
        <v>1620333530.6</v>
      </c>
      <c r="DQ18">
        <v>59</v>
      </c>
      <c r="DR18">
        <v>0.059</v>
      </c>
      <c r="DS18">
        <v>-0.002</v>
      </c>
      <c r="DT18">
        <v>2.59</v>
      </c>
      <c r="DU18">
        <v>-0.001</v>
      </c>
      <c r="DV18">
        <v>420</v>
      </c>
      <c r="DW18">
        <v>12</v>
      </c>
      <c r="DX18">
        <v>0.09</v>
      </c>
      <c r="DY18">
        <v>0.02</v>
      </c>
      <c r="DZ18">
        <v>-21.4402225</v>
      </c>
      <c r="EA18">
        <v>-0.183321951219499</v>
      </c>
      <c r="EB18">
        <v>0.0223640726109984</v>
      </c>
      <c r="EC18">
        <v>1</v>
      </c>
      <c r="ED18">
        <v>1231.60911764706</v>
      </c>
      <c r="EE18">
        <v>0.0817929134831778</v>
      </c>
      <c r="EF18">
        <v>0.19050038825126</v>
      </c>
      <c r="EG18">
        <v>1</v>
      </c>
      <c r="EH18">
        <v>4.973959</v>
      </c>
      <c r="EI18">
        <v>0.0504150844277629</v>
      </c>
      <c r="EJ18">
        <v>0.00548527246360651</v>
      </c>
      <c r="EK18">
        <v>1</v>
      </c>
      <c r="EL18">
        <v>3</v>
      </c>
      <c r="EM18">
        <v>3</v>
      </c>
      <c r="EN18" t="s">
        <v>303</v>
      </c>
      <c r="EO18">
        <v>100</v>
      </c>
      <c r="EP18">
        <v>100</v>
      </c>
      <c r="EQ18">
        <v>2.59</v>
      </c>
      <c r="ER18">
        <v>-0.0009</v>
      </c>
      <c r="ES18">
        <v>2.58979999999991</v>
      </c>
      <c r="ET18">
        <v>0</v>
      </c>
      <c r="EU18">
        <v>0</v>
      </c>
      <c r="EV18">
        <v>0</v>
      </c>
      <c r="EW18">
        <v>-0.000965000000000771</v>
      </c>
      <c r="EX18">
        <v>0</v>
      </c>
      <c r="EY18">
        <v>0</v>
      </c>
      <c r="EZ18">
        <v>0</v>
      </c>
      <c r="FA18">
        <v>-1</v>
      </c>
      <c r="FB18">
        <v>-1</v>
      </c>
      <c r="FC18">
        <v>-1</v>
      </c>
      <c r="FD18">
        <v>-1</v>
      </c>
      <c r="FE18">
        <v>2.9</v>
      </c>
      <c r="FF18">
        <v>2.7</v>
      </c>
      <c r="FG18">
        <v>2</v>
      </c>
      <c r="FH18">
        <v>634.578</v>
      </c>
      <c r="FI18">
        <v>369.118</v>
      </c>
      <c r="FJ18">
        <v>25</v>
      </c>
      <c r="FK18">
        <v>25.8469</v>
      </c>
      <c r="FL18">
        <v>30</v>
      </c>
      <c r="FM18">
        <v>25.8076</v>
      </c>
      <c r="FN18">
        <v>25.8289</v>
      </c>
      <c r="FO18">
        <v>20.7146</v>
      </c>
      <c r="FP18">
        <v>25.6911</v>
      </c>
      <c r="FQ18">
        <v>31.3146</v>
      </c>
      <c r="FR18">
        <v>25</v>
      </c>
      <c r="FS18">
        <v>420</v>
      </c>
      <c r="FT18">
        <v>12.6037</v>
      </c>
      <c r="FU18">
        <v>101.415</v>
      </c>
      <c r="FV18">
        <v>102.232</v>
      </c>
    </row>
    <row r="19" spans="1:178">
      <c r="A19">
        <v>3</v>
      </c>
      <c r="B19">
        <v>1620333754.1</v>
      </c>
      <c r="C19">
        <v>120</v>
      </c>
      <c r="D19" t="s">
        <v>304</v>
      </c>
      <c r="E19" t="s">
        <v>305</v>
      </c>
      <c r="H19">
        <v>1620333746.1</v>
      </c>
      <c r="I19">
        <f>CE19*AG19*(CA19-CB19)/(100*BT19*(1000-AG19*CA19))</f>
        <v>0</v>
      </c>
      <c r="J19">
        <f>CE19*AG19*(BZ19-BY19*(1000-AG19*CB19)/(1000-AG19*CA19))/(100*BT19)</f>
        <v>0</v>
      </c>
      <c r="K19">
        <f>BY19 - IF(AG19&gt;1, J19*BT19*100.0/(AI19*CM19), 0)</f>
        <v>0</v>
      </c>
      <c r="L19">
        <f>((R19-I19/2)*K19-J19)/(R19+I19/2)</f>
        <v>0</v>
      </c>
      <c r="M19">
        <f>L19*(CF19+CG19)/1000.0</f>
        <v>0</v>
      </c>
      <c r="N19">
        <f>(BY19 - IF(AG19&gt;1, J19*BT19*100.0/(AI19*CM19), 0))*(CF19+CG19)/1000.0</f>
        <v>0</v>
      </c>
      <c r="O19">
        <f>2.0/((1/Q19-1/P19)+SIGN(Q19)*SQRT((1/Q19-1/P19)*(1/Q19-1/P19) + 4*BU19/((BU19+1)*(BU19+1))*(2*1/Q19*1/P19-1/P19*1/P19)))</f>
        <v>0</v>
      </c>
      <c r="P19">
        <f>IF(LEFT(BV19,1)&lt;&gt;"0",IF(LEFT(BV19,1)="1",3.0,BW19),$D$5+$E$5*(CM19*CF19/($K$5*1000))+$F$5*(CM19*CF19/($K$5*1000))*MAX(MIN(BT19,$J$5),$I$5)*MAX(MIN(BT19,$J$5),$I$5)+$G$5*MAX(MIN(BT19,$J$5),$I$5)*(CM19*CF19/($K$5*1000))+$H$5*(CM19*CF19/($K$5*1000))*(CM19*CF19/($K$5*1000)))</f>
        <v>0</v>
      </c>
      <c r="Q19">
        <f>I19*(1000-(1000*0.61365*exp(17.502*U19/(240.97+U19))/(CF19+CG19)+CA19)/2)/(1000*0.61365*exp(17.502*U19/(240.97+U19))/(CF19+CG19)-CA19)</f>
        <v>0</v>
      </c>
      <c r="R19">
        <f>1/((BU19+1)/(O19/1.6)+1/(P19/1.37)) + BU19/((BU19+1)/(O19/1.6) + BU19/(P19/1.37))</f>
        <v>0</v>
      </c>
      <c r="S19">
        <f>(BQ19*BS19)</f>
        <v>0</v>
      </c>
      <c r="T19">
        <f>(CH19+(S19+2*0.95*5.67E-8*(((CH19+$B$7)+273)^4-(CH19+273)^4)-44100*I19)/(1.84*29.3*P19+8*0.95*5.67E-8*(CH19+273)^3))</f>
        <v>0</v>
      </c>
      <c r="U19">
        <f>($C$7*CI19+$D$7*CJ19+$E$7*T19)</f>
        <v>0</v>
      </c>
      <c r="V19">
        <f>0.61365*exp(17.502*U19/(240.97+U19))</f>
        <v>0</v>
      </c>
      <c r="W19">
        <f>(X19/Y19*100)</f>
        <v>0</v>
      </c>
      <c r="X19">
        <f>CA19*(CF19+CG19)/1000</f>
        <v>0</v>
      </c>
      <c r="Y19">
        <f>0.61365*exp(17.502*CH19/(240.97+CH19))</f>
        <v>0</v>
      </c>
      <c r="Z19">
        <f>(V19-CA19*(CF19+CG19)/1000)</f>
        <v>0</v>
      </c>
      <c r="AA19">
        <f>(-I19*44100)</f>
        <v>0</v>
      </c>
      <c r="AB19">
        <f>2*29.3*P19*0.92*(CH19-U19)</f>
        <v>0</v>
      </c>
      <c r="AC19">
        <f>2*0.95*5.67E-8*(((CH19+$B$7)+273)^4-(U19+273)^4)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MAX(0,($B$13+$C$13*CM19)/(1+$D$13*CM19)*CF19/(CH19+273)*$E$13)</f>
        <v>0</v>
      </c>
      <c r="AJ19" t="s">
        <v>297</v>
      </c>
      <c r="AK19">
        <v>0</v>
      </c>
      <c r="AL19">
        <v>0</v>
      </c>
      <c r="AM19">
        <f>AL19-AK19</f>
        <v>0</v>
      </c>
      <c r="AN19">
        <f>AM19/AL19</f>
        <v>0</v>
      </c>
      <c r="AO19">
        <v>0</v>
      </c>
      <c r="AP19" t="s">
        <v>297</v>
      </c>
      <c r="AQ19">
        <v>0</v>
      </c>
      <c r="AR19">
        <v>0</v>
      </c>
      <c r="AS19">
        <f>1-AQ19/AR19</f>
        <v>0</v>
      </c>
      <c r="AT19">
        <v>0.5</v>
      </c>
      <c r="AU19">
        <f>BQ19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297</v>
      </c>
      <c r="BB19">
        <v>0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f>$B$11*CN19+$C$11*CO19+$F$11*CP19*(1-CS19)</f>
        <v>0</v>
      </c>
      <c r="BQ19">
        <f>BP19*BR19</f>
        <v>0</v>
      </c>
      <c r="BR19">
        <f>($B$11*$D$9+$C$11*$D$9+$F$11*((DC19+CU19)/MAX(DC19+CU19+DD19, 0.1)*$I$9+DD19/MAX(DC19+CU19+DD19, 0.1)*$J$9))/($B$11+$C$11+$F$11)</f>
        <v>0</v>
      </c>
      <c r="BS19">
        <f>($B$11*$K$9+$C$11*$K$9+$F$11*((DC19+CU19)/MAX(DC19+CU19+DD19, 0.1)*$P$9+DD19/MAX(DC19+CU19+DD19, 0.1)*$Q$9))/($B$11+$C$11+$F$11)</f>
        <v>0</v>
      </c>
      <c r="BT19">
        <v>6</v>
      </c>
      <c r="BU19">
        <v>0.5</v>
      </c>
      <c r="BV19" t="s">
        <v>298</v>
      </c>
      <c r="BW19">
        <v>2</v>
      </c>
      <c r="BX19">
        <v>1620333746.1</v>
      </c>
      <c r="BY19">
        <v>398.567419354839</v>
      </c>
      <c r="BZ19">
        <v>420.018258064516</v>
      </c>
      <c r="CA19">
        <v>17.5465806451613</v>
      </c>
      <c r="CB19">
        <v>12.5583387096774</v>
      </c>
      <c r="CC19">
        <v>395.977741935484</v>
      </c>
      <c r="CD19">
        <v>17.5475483870968</v>
      </c>
      <c r="CE19">
        <v>600.018612903226</v>
      </c>
      <c r="CF19">
        <v>100.144677419355</v>
      </c>
      <c r="CG19">
        <v>0.0999562322580645</v>
      </c>
      <c r="CH19">
        <v>26.4989838709677</v>
      </c>
      <c r="CI19">
        <v>25.4214935483871</v>
      </c>
      <c r="CJ19">
        <v>999.9</v>
      </c>
      <c r="CK19">
        <v>0</v>
      </c>
      <c r="CL19">
        <v>0</v>
      </c>
      <c r="CM19">
        <v>10000.4093548387</v>
      </c>
      <c r="CN19">
        <v>0</v>
      </c>
      <c r="CO19">
        <v>0.221023</v>
      </c>
      <c r="CP19">
        <v>883.017193548387</v>
      </c>
      <c r="CQ19">
        <v>0.954993</v>
      </c>
      <c r="CR19">
        <v>0.0450074064516129</v>
      </c>
      <c r="CS19">
        <v>0</v>
      </c>
      <c r="CT19">
        <v>1231.50483870968</v>
      </c>
      <c r="CU19">
        <v>4.99999</v>
      </c>
      <c r="CV19">
        <v>10922.1838709677</v>
      </c>
      <c r="CW19">
        <v>7633.2764516129</v>
      </c>
      <c r="CX19">
        <v>40.125</v>
      </c>
      <c r="CY19">
        <v>42.9796774193548</v>
      </c>
      <c r="CZ19">
        <v>41.687</v>
      </c>
      <c r="DA19">
        <v>42.375</v>
      </c>
      <c r="DB19">
        <v>42.687</v>
      </c>
      <c r="DC19">
        <v>838.499677419355</v>
      </c>
      <c r="DD19">
        <v>39.5164516129032</v>
      </c>
      <c r="DE19">
        <v>0</v>
      </c>
      <c r="DF19">
        <v>1620333754.9</v>
      </c>
      <c r="DG19">
        <v>0</v>
      </c>
      <c r="DH19">
        <v>1231.5132</v>
      </c>
      <c r="DI19">
        <v>-0.587692295744864</v>
      </c>
      <c r="DJ19">
        <v>2.88461540394796</v>
      </c>
      <c r="DK19">
        <v>10922.144</v>
      </c>
      <c r="DL19">
        <v>15</v>
      </c>
      <c r="DM19">
        <v>1620333530.6</v>
      </c>
      <c r="DN19" t="s">
        <v>299</v>
      </c>
      <c r="DO19">
        <v>1620333519.6</v>
      </c>
      <c r="DP19">
        <v>1620333530.6</v>
      </c>
      <c r="DQ19">
        <v>59</v>
      </c>
      <c r="DR19">
        <v>0.059</v>
      </c>
      <c r="DS19">
        <v>-0.002</v>
      </c>
      <c r="DT19">
        <v>2.59</v>
      </c>
      <c r="DU19">
        <v>-0.001</v>
      </c>
      <c r="DV19">
        <v>420</v>
      </c>
      <c r="DW19">
        <v>12</v>
      </c>
      <c r="DX19">
        <v>0.09</v>
      </c>
      <c r="DY19">
        <v>0.02</v>
      </c>
      <c r="DZ19">
        <v>-21.45479</v>
      </c>
      <c r="EA19">
        <v>0.0756045028143332</v>
      </c>
      <c r="EB19">
        <v>0.0333007342261397</v>
      </c>
      <c r="EC19">
        <v>1</v>
      </c>
      <c r="ED19">
        <v>1231.52058823529</v>
      </c>
      <c r="EE19">
        <v>-0.260989107300355</v>
      </c>
      <c r="EF19">
        <v>0.203887817719779</v>
      </c>
      <c r="EG19">
        <v>1</v>
      </c>
      <c r="EH19">
        <v>4.990642</v>
      </c>
      <c r="EI19">
        <v>-0.154276772983128</v>
      </c>
      <c r="EJ19">
        <v>0.0225958302790581</v>
      </c>
      <c r="EK19">
        <v>0</v>
      </c>
      <c r="EL19">
        <v>2</v>
      </c>
      <c r="EM19">
        <v>3</v>
      </c>
      <c r="EN19" t="s">
        <v>300</v>
      </c>
      <c r="EO19">
        <v>100</v>
      </c>
      <c r="EP19">
        <v>100</v>
      </c>
      <c r="EQ19">
        <v>2.59</v>
      </c>
      <c r="ER19">
        <v>-0.001</v>
      </c>
      <c r="ES19">
        <v>2.58979999999991</v>
      </c>
      <c r="ET19">
        <v>0</v>
      </c>
      <c r="EU19">
        <v>0</v>
      </c>
      <c r="EV19">
        <v>0</v>
      </c>
      <c r="EW19">
        <v>-0.000965000000000771</v>
      </c>
      <c r="EX19">
        <v>0</v>
      </c>
      <c r="EY19">
        <v>0</v>
      </c>
      <c r="EZ19">
        <v>0</v>
      </c>
      <c r="FA19">
        <v>-1</v>
      </c>
      <c r="FB19">
        <v>-1</v>
      </c>
      <c r="FC19">
        <v>-1</v>
      </c>
      <c r="FD19">
        <v>-1</v>
      </c>
      <c r="FE19">
        <v>3.9</v>
      </c>
      <c r="FF19">
        <v>3.7</v>
      </c>
      <c r="FG19">
        <v>2</v>
      </c>
      <c r="FH19">
        <v>634.276</v>
      </c>
      <c r="FI19">
        <v>369.132</v>
      </c>
      <c r="FJ19">
        <v>25</v>
      </c>
      <c r="FK19">
        <v>25.8469</v>
      </c>
      <c r="FL19">
        <v>30.0001</v>
      </c>
      <c r="FM19">
        <v>25.8076</v>
      </c>
      <c r="FN19">
        <v>25.8289</v>
      </c>
      <c r="FO19">
        <v>20.7149</v>
      </c>
      <c r="FP19">
        <v>25.1456</v>
      </c>
      <c r="FQ19">
        <v>30.9426</v>
      </c>
      <c r="FR19">
        <v>25</v>
      </c>
      <c r="FS19">
        <v>420</v>
      </c>
      <c r="FT19">
        <v>12.6073</v>
      </c>
      <c r="FU19">
        <v>101.415</v>
      </c>
      <c r="FV19">
        <v>102.229</v>
      </c>
    </row>
    <row r="20" spans="1:178">
      <c r="A20">
        <v>4</v>
      </c>
      <c r="B20">
        <v>1620333814.1</v>
      </c>
      <c r="C20">
        <v>180</v>
      </c>
      <c r="D20" t="s">
        <v>306</v>
      </c>
      <c r="E20" t="s">
        <v>307</v>
      </c>
      <c r="H20">
        <v>1620333806.1</v>
      </c>
      <c r="I20">
        <f>CE20*AG20*(CA20-CB20)/(100*BT20*(1000-AG20*CA20))</f>
        <v>0</v>
      </c>
      <c r="J20">
        <f>CE20*AG20*(BZ20-BY20*(1000-AG20*CB20)/(1000-AG20*CA20))/(100*BT20)</f>
        <v>0</v>
      </c>
      <c r="K20">
        <f>BY20 - IF(AG20&gt;1, J20*BT20*100.0/(AI20*CM20), 0)</f>
        <v>0</v>
      </c>
      <c r="L20">
        <f>((R20-I20/2)*K20-J20)/(R20+I20/2)</f>
        <v>0</v>
      </c>
      <c r="M20">
        <f>L20*(CF20+CG20)/1000.0</f>
        <v>0</v>
      </c>
      <c r="N20">
        <f>(BY20 - IF(AG20&gt;1, J20*BT20*100.0/(AI20*CM20), 0))*(CF20+CG20)/1000.0</f>
        <v>0</v>
      </c>
      <c r="O20">
        <f>2.0/((1/Q20-1/P20)+SIGN(Q20)*SQRT((1/Q20-1/P20)*(1/Q20-1/P20) + 4*BU20/((BU20+1)*(BU20+1))*(2*1/Q20*1/P20-1/P20*1/P20)))</f>
        <v>0</v>
      </c>
      <c r="P20">
        <f>IF(LEFT(BV20,1)&lt;&gt;"0",IF(LEFT(BV20,1)="1",3.0,BW20),$D$5+$E$5*(CM20*CF20/($K$5*1000))+$F$5*(CM20*CF20/($K$5*1000))*MAX(MIN(BT20,$J$5),$I$5)*MAX(MIN(BT20,$J$5),$I$5)+$G$5*MAX(MIN(BT20,$J$5),$I$5)*(CM20*CF20/($K$5*1000))+$H$5*(CM20*CF20/($K$5*1000))*(CM20*CF20/($K$5*1000)))</f>
        <v>0</v>
      </c>
      <c r="Q20">
        <f>I20*(1000-(1000*0.61365*exp(17.502*U20/(240.97+U20))/(CF20+CG20)+CA20)/2)/(1000*0.61365*exp(17.502*U20/(240.97+U20))/(CF20+CG20)-CA20)</f>
        <v>0</v>
      </c>
      <c r="R20">
        <f>1/((BU20+1)/(O20/1.6)+1/(P20/1.37)) + BU20/((BU20+1)/(O20/1.6) + BU20/(P20/1.37))</f>
        <v>0</v>
      </c>
      <c r="S20">
        <f>(BQ20*BS20)</f>
        <v>0</v>
      </c>
      <c r="T20">
        <f>(CH20+(S20+2*0.95*5.67E-8*(((CH20+$B$7)+273)^4-(CH20+273)^4)-44100*I20)/(1.84*29.3*P20+8*0.95*5.67E-8*(CH20+273)^3))</f>
        <v>0</v>
      </c>
      <c r="U20">
        <f>($C$7*CI20+$D$7*CJ20+$E$7*T20)</f>
        <v>0</v>
      </c>
      <c r="V20">
        <f>0.61365*exp(17.502*U20/(240.97+U20))</f>
        <v>0</v>
      </c>
      <c r="W20">
        <f>(X20/Y20*100)</f>
        <v>0</v>
      </c>
      <c r="X20">
        <f>CA20*(CF20+CG20)/1000</f>
        <v>0</v>
      </c>
      <c r="Y20">
        <f>0.61365*exp(17.502*CH20/(240.97+CH20))</f>
        <v>0</v>
      </c>
      <c r="Z20">
        <f>(V20-CA20*(CF20+CG20)/1000)</f>
        <v>0</v>
      </c>
      <c r="AA20">
        <f>(-I20*44100)</f>
        <v>0</v>
      </c>
      <c r="AB20">
        <f>2*29.3*P20*0.92*(CH20-U20)</f>
        <v>0</v>
      </c>
      <c r="AC20">
        <f>2*0.95*5.67E-8*(((CH20+$B$7)+273)^4-(U20+273)^4)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MAX(0,($B$13+$C$13*CM20)/(1+$D$13*CM20)*CF20/(CH20+273)*$E$13)</f>
        <v>0</v>
      </c>
      <c r="AJ20" t="s">
        <v>297</v>
      </c>
      <c r="AK20">
        <v>0</v>
      </c>
      <c r="AL20">
        <v>0</v>
      </c>
      <c r="AM20">
        <f>AL20-AK20</f>
        <v>0</v>
      </c>
      <c r="AN20">
        <f>AM20/AL20</f>
        <v>0</v>
      </c>
      <c r="AO20">
        <v>0</v>
      </c>
      <c r="AP20" t="s">
        <v>297</v>
      </c>
      <c r="AQ20">
        <v>0</v>
      </c>
      <c r="AR20">
        <v>0</v>
      </c>
      <c r="AS20">
        <f>1-AQ20/AR20</f>
        <v>0</v>
      </c>
      <c r="AT20">
        <v>0.5</v>
      </c>
      <c r="AU20">
        <f>BQ20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297</v>
      </c>
      <c r="BB20">
        <v>0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f>$B$11*CN20+$C$11*CO20+$F$11*CP20*(1-CS20)</f>
        <v>0</v>
      </c>
      <c r="BQ20">
        <f>BP20*BR20</f>
        <v>0</v>
      </c>
      <c r="BR20">
        <f>($B$11*$D$9+$C$11*$D$9+$F$11*((DC20+CU20)/MAX(DC20+CU20+DD20, 0.1)*$I$9+DD20/MAX(DC20+CU20+DD20, 0.1)*$J$9))/($B$11+$C$11+$F$11)</f>
        <v>0</v>
      </c>
      <c r="BS20">
        <f>($B$11*$K$9+$C$11*$K$9+$F$11*((DC20+CU20)/MAX(DC20+CU20+DD20, 0.1)*$P$9+DD20/MAX(DC20+CU20+DD20, 0.1)*$Q$9))/($B$11+$C$11+$F$11)</f>
        <v>0</v>
      </c>
      <c r="BT20">
        <v>6</v>
      </c>
      <c r="BU20">
        <v>0.5</v>
      </c>
      <c r="BV20" t="s">
        <v>298</v>
      </c>
      <c r="BW20">
        <v>2</v>
      </c>
      <c r="BX20">
        <v>1620333806.1</v>
      </c>
      <c r="BY20">
        <v>398.536258064516</v>
      </c>
      <c r="BZ20">
        <v>419.986870967742</v>
      </c>
      <c r="CA20">
        <v>17.5478483870968</v>
      </c>
      <c r="CB20">
        <v>12.553535483871</v>
      </c>
      <c r="CC20">
        <v>395.946451612903</v>
      </c>
      <c r="CD20">
        <v>17.5488161290323</v>
      </c>
      <c r="CE20">
        <v>600.028774193548</v>
      </c>
      <c r="CF20">
        <v>100.148290322581</v>
      </c>
      <c r="CG20">
        <v>0.0998359161290323</v>
      </c>
      <c r="CH20">
        <v>26.5040064516129</v>
      </c>
      <c r="CI20">
        <v>25.4270580645161</v>
      </c>
      <c r="CJ20">
        <v>999.9</v>
      </c>
      <c r="CK20">
        <v>0</v>
      </c>
      <c r="CL20">
        <v>0</v>
      </c>
      <c r="CM20">
        <v>10003.3022580645</v>
      </c>
      <c r="CN20">
        <v>0</v>
      </c>
      <c r="CO20">
        <v>0.221023</v>
      </c>
      <c r="CP20">
        <v>883.002838709678</v>
      </c>
      <c r="CQ20">
        <v>0.954993419354839</v>
      </c>
      <c r="CR20">
        <v>0.0450070096774194</v>
      </c>
      <c r="CS20">
        <v>0</v>
      </c>
      <c r="CT20">
        <v>1231.74064516129</v>
      </c>
      <c r="CU20">
        <v>4.99999</v>
      </c>
      <c r="CV20">
        <v>10924.3096774194</v>
      </c>
      <c r="CW20">
        <v>7633.15483870968</v>
      </c>
      <c r="CX20">
        <v>40.125</v>
      </c>
      <c r="CY20">
        <v>42.9634193548387</v>
      </c>
      <c r="CZ20">
        <v>41.687</v>
      </c>
      <c r="DA20">
        <v>42.405</v>
      </c>
      <c r="DB20">
        <v>42.687</v>
      </c>
      <c r="DC20">
        <v>838.486451612903</v>
      </c>
      <c r="DD20">
        <v>39.5161290322581</v>
      </c>
      <c r="DE20">
        <v>0</v>
      </c>
      <c r="DF20">
        <v>1620333814.9</v>
      </c>
      <c r="DG20">
        <v>0</v>
      </c>
      <c r="DH20">
        <v>1231.7564</v>
      </c>
      <c r="DI20">
        <v>0.0623076948114239</v>
      </c>
      <c r="DJ20">
        <v>5.56153845432342</v>
      </c>
      <c r="DK20">
        <v>10924.308</v>
      </c>
      <c r="DL20">
        <v>15</v>
      </c>
      <c r="DM20">
        <v>1620333530.6</v>
      </c>
      <c r="DN20" t="s">
        <v>299</v>
      </c>
      <c r="DO20">
        <v>1620333519.6</v>
      </c>
      <c r="DP20">
        <v>1620333530.6</v>
      </c>
      <c r="DQ20">
        <v>59</v>
      </c>
      <c r="DR20">
        <v>0.059</v>
      </c>
      <c r="DS20">
        <v>-0.002</v>
      </c>
      <c r="DT20">
        <v>2.59</v>
      </c>
      <c r="DU20">
        <v>-0.001</v>
      </c>
      <c r="DV20">
        <v>420</v>
      </c>
      <c r="DW20">
        <v>12</v>
      </c>
      <c r="DX20">
        <v>0.09</v>
      </c>
      <c r="DY20">
        <v>0.02</v>
      </c>
      <c r="DZ20">
        <v>-21.4671225</v>
      </c>
      <c r="EA20">
        <v>0.155271669793751</v>
      </c>
      <c r="EB20">
        <v>0.0390588433488499</v>
      </c>
      <c r="EC20">
        <v>1</v>
      </c>
      <c r="ED20">
        <v>1231.70411764706</v>
      </c>
      <c r="EE20">
        <v>0.465426317767252</v>
      </c>
      <c r="EF20">
        <v>0.179936551677962</v>
      </c>
      <c r="EG20">
        <v>1</v>
      </c>
      <c r="EH20">
        <v>4.99431425</v>
      </c>
      <c r="EI20">
        <v>-0.00221414634146035</v>
      </c>
      <c r="EJ20">
        <v>0.000686166479434835</v>
      </c>
      <c r="EK20">
        <v>1</v>
      </c>
      <c r="EL20">
        <v>3</v>
      </c>
      <c r="EM20">
        <v>3</v>
      </c>
      <c r="EN20" t="s">
        <v>303</v>
      </c>
      <c r="EO20">
        <v>100</v>
      </c>
      <c r="EP20">
        <v>100</v>
      </c>
      <c r="EQ20">
        <v>2.589</v>
      </c>
      <c r="ER20">
        <v>-0.001</v>
      </c>
      <c r="ES20">
        <v>2.58979999999991</v>
      </c>
      <c r="ET20">
        <v>0</v>
      </c>
      <c r="EU20">
        <v>0</v>
      </c>
      <c r="EV20">
        <v>0</v>
      </c>
      <c r="EW20">
        <v>-0.000965000000000771</v>
      </c>
      <c r="EX20">
        <v>0</v>
      </c>
      <c r="EY20">
        <v>0</v>
      </c>
      <c r="EZ20">
        <v>0</v>
      </c>
      <c r="FA20">
        <v>-1</v>
      </c>
      <c r="FB20">
        <v>-1</v>
      </c>
      <c r="FC20">
        <v>-1</v>
      </c>
      <c r="FD20">
        <v>-1</v>
      </c>
      <c r="FE20">
        <v>4.9</v>
      </c>
      <c r="FF20">
        <v>4.7</v>
      </c>
      <c r="FG20">
        <v>2</v>
      </c>
      <c r="FH20">
        <v>634.282</v>
      </c>
      <c r="FI20">
        <v>369.041</v>
      </c>
      <c r="FJ20">
        <v>25</v>
      </c>
      <c r="FK20">
        <v>25.8512</v>
      </c>
      <c r="FL20">
        <v>30.0001</v>
      </c>
      <c r="FM20">
        <v>25.8098</v>
      </c>
      <c r="FN20">
        <v>25.8311</v>
      </c>
      <c r="FO20">
        <v>20.7157</v>
      </c>
      <c r="FP20">
        <v>25.1456</v>
      </c>
      <c r="FQ20">
        <v>30.5693</v>
      </c>
      <c r="FR20">
        <v>25</v>
      </c>
      <c r="FS20">
        <v>420</v>
      </c>
      <c r="FT20">
        <v>12.5967</v>
      </c>
      <c r="FU20">
        <v>101.416</v>
      </c>
      <c r="FV20">
        <v>102.231</v>
      </c>
    </row>
    <row r="21" spans="1:178">
      <c r="A21">
        <v>5</v>
      </c>
      <c r="B21">
        <v>1620333874.1</v>
      </c>
      <c r="C21">
        <v>240</v>
      </c>
      <c r="D21" t="s">
        <v>308</v>
      </c>
      <c r="E21" t="s">
        <v>309</v>
      </c>
      <c r="H21">
        <v>1620333866.1</v>
      </c>
      <c r="I21">
        <f>CE21*AG21*(CA21-CB21)/(100*BT21*(1000-AG21*CA21))</f>
        <v>0</v>
      </c>
      <c r="J21">
        <f>CE21*AG21*(BZ21-BY21*(1000-AG21*CB21)/(1000-AG21*CA21))/(100*BT21)</f>
        <v>0</v>
      </c>
      <c r="K21">
        <f>BY21 - IF(AG21&gt;1, J21*BT21*100.0/(AI21*CM21), 0)</f>
        <v>0</v>
      </c>
      <c r="L21">
        <f>((R21-I21/2)*K21-J21)/(R21+I21/2)</f>
        <v>0</v>
      </c>
      <c r="M21">
        <f>L21*(CF21+CG21)/1000.0</f>
        <v>0</v>
      </c>
      <c r="N21">
        <f>(BY21 - IF(AG21&gt;1, J21*BT21*100.0/(AI21*CM21), 0))*(CF21+CG21)/1000.0</f>
        <v>0</v>
      </c>
      <c r="O21">
        <f>2.0/((1/Q21-1/P21)+SIGN(Q21)*SQRT((1/Q21-1/P21)*(1/Q21-1/P21) + 4*BU21/((BU21+1)*(BU21+1))*(2*1/Q21*1/P21-1/P21*1/P21)))</f>
        <v>0</v>
      </c>
      <c r="P21">
        <f>IF(LEFT(BV21,1)&lt;&gt;"0",IF(LEFT(BV21,1)="1",3.0,BW21),$D$5+$E$5*(CM21*CF21/($K$5*1000))+$F$5*(CM21*CF21/($K$5*1000))*MAX(MIN(BT21,$J$5),$I$5)*MAX(MIN(BT21,$J$5),$I$5)+$G$5*MAX(MIN(BT21,$J$5),$I$5)*(CM21*CF21/($K$5*1000))+$H$5*(CM21*CF21/($K$5*1000))*(CM21*CF21/($K$5*1000)))</f>
        <v>0</v>
      </c>
      <c r="Q21">
        <f>I21*(1000-(1000*0.61365*exp(17.502*U21/(240.97+U21))/(CF21+CG21)+CA21)/2)/(1000*0.61365*exp(17.502*U21/(240.97+U21))/(CF21+CG21)-CA21)</f>
        <v>0</v>
      </c>
      <c r="R21">
        <f>1/((BU21+1)/(O21/1.6)+1/(P21/1.37)) + BU21/((BU21+1)/(O21/1.6) + BU21/(P21/1.37))</f>
        <v>0</v>
      </c>
      <c r="S21">
        <f>(BQ21*BS21)</f>
        <v>0</v>
      </c>
      <c r="T21">
        <f>(CH21+(S21+2*0.95*5.67E-8*(((CH21+$B$7)+273)^4-(CH21+273)^4)-44100*I21)/(1.84*29.3*P21+8*0.95*5.67E-8*(CH21+273)^3))</f>
        <v>0</v>
      </c>
      <c r="U21">
        <f>($C$7*CI21+$D$7*CJ21+$E$7*T21)</f>
        <v>0</v>
      </c>
      <c r="V21">
        <f>0.61365*exp(17.502*U21/(240.97+U21))</f>
        <v>0</v>
      </c>
      <c r="W21">
        <f>(X21/Y21*100)</f>
        <v>0</v>
      </c>
      <c r="X21">
        <f>CA21*(CF21+CG21)/1000</f>
        <v>0</v>
      </c>
      <c r="Y21">
        <f>0.61365*exp(17.502*CH21/(240.97+CH21))</f>
        <v>0</v>
      </c>
      <c r="Z21">
        <f>(V21-CA21*(CF21+CG21)/1000)</f>
        <v>0</v>
      </c>
      <c r="AA21">
        <f>(-I21*44100)</f>
        <v>0</v>
      </c>
      <c r="AB21">
        <f>2*29.3*P21*0.92*(CH21-U21)</f>
        <v>0</v>
      </c>
      <c r="AC21">
        <f>2*0.95*5.67E-8*(((CH21+$B$7)+273)^4-(U21+273)^4)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MAX(0,($B$13+$C$13*CM21)/(1+$D$13*CM21)*CF21/(CH21+273)*$E$13)</f>
        <v>0</v>
      </c>
      <c r="AJ21" t="s">
        <v>297</v>
      </c>
      <c r="AK21">
        <v>0</v>
      </c>
      <c r="AL21">
        <v>0</v>
      </c>
      <c r="AM21">
        <f>AL21-AK21</f>
        <v>0</v>
      </c>
      <c r="AN21">
        <f>AM21/AL21</f>
        <v>0</v>
      </c>
      <c r="AO21">
        <v>0</v>
      </c>
      <c r="AP21" t="s">
        <v>297</v>
      </c>
      <c r="AQ21">
        <v>0</v>
      </c>
      <c r="AR21">
        <v>0</v>
      </c>
      <c r="AS21">
        <f>1-AQ21/AR21</f>
        <v>0</v>
      </c>
      <c r="AT21">
        <v>0.5</v>
      </c>
      <c r="AU21">
        <f>BQ21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297</v>
      </c>
      <c r="BB21">
        <v>0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f>$B$11*CN21+$C$11*CO21+$F$11*CP21*(1-CS21)</f>
        <v>0</v>
      </c>
      <c r="BQ21">
        <f>BP21*BR21</f>
        <v>0</v>
      </c>
      <c r="BR21">
        <f>($B$11*$D$9+$C$11*$D$9+$F$11*((DC21+CU21)/MAX(DC21+CU21+DD21, 0.1)*$I$9+DD21/MAX(DC21+CU21+DD21, 0.1)*$J$9))/($B$11+$C$11+$F$11)</f>
        <v>0</v>
      </c>
      <c r="BS21">
        <f>($B$11*$K$9+$C$11*$K$9+$F$11*((DC21+CU21)/MAX(DC21+CU21+DD21, 0.1)*$P$9+DD21/MAX(DC21+CU21+DD21, 0.1)*$Q$9))/($B$11+$C$11+$F$11)</f>
        <v>0</v>
      </c>
      <c r="BT21">
        <v>6</v>
      </c>
      <c r="BU21">
        <v>0.5</v>
      </c>
      <c r="BV21" t="s">
        <v>298</v>
      </c>
      <c r="BW21">
        <v>2</v>
      </c>
      <c r="BX21">
        <v>1620333866.1</v>
      </c>
      <c r="BY21">
        <v>398.547387096774</v>
      </c>
      <c r="BZ21">
        <v>420.014903225807</v>
      </c>
      <c r="CA21">
        <v>17.5473612903226</v>
      </c>
      <c r="CB21">
        <v>12.5543741935484</v>
      </c>
      <c r="CC21">
        <v>395.95764516129</v>
      </c>
      <c r="CD21">
        <v>17.5483225806452</v>
      </c>
      <c r="CE21">
        <v>600.015677419355</v>
      </c>
      <c r="CF21">
        <v>100.151258064516</v>
      </c>
      <c r="CG21">
        <v>0.100100467741935</v>
      </c>
      <c r="CH21">
        <v>26.5037709677419</v>
      </c>
      <c r="CI21">
        <v>25.4224258064516</v>
      </c>
      <c r="CJ21">
        <v>999.9</v>
      </c>
      <c r="CK21">
        <v>0</v>
      </c>
      <c r="CL21">
        <v>0</v>
      </c>
      <c r="CM21">
        <v>10000.0983870968</v>
      </c>
      <c r="CN21">
        <v>0</v>
      </c>
      <c r="CO21">
        <v>0.221023</v>
      </c>
      <c r="CP21">
        <v>882.996451612903</v>
      </c>
      <c r="CQ21">
        <v>0.954993193548387</v>
      </c>
      <c r="CR21">
        <v>0.0450071612903226</v>
      </c>
      <c r="CS21">
        <v>0</v>
      </c>
      <c r="CT21">
        <v>1232.25838709677</v>
      </c>
      <c r="CU21">
        <v>4.99999</v>
      </c>
      <c r="CV21">
        <v>10928.7451612903</v>
      </c>
      <c r="CW21">
        <v>7633.09870967742</v>
      </c>
      <c r="CX21">
        <v>40.125</v>
      </c>
      <c r="CY21">
        <v>42.9796774193548</v>
      </c>
      <c r="CZ21">
        <v>41.687</v>
      </c>
      <c r="DA21">
        <v>42.409</v>
      </c>
      <c r="DB21">
        <v>42.6991935483871</v>
      </c>
      <c r="DC21">
        <v>838.48</v>
      </c>
      <c r="DD21">
        <v>39.5158064516129</v>
      </c>
      <c r="DE21">
        <v>0</v>
      </c>
      <c r="DF21">
        <v>1620333874.9</v>
      </c>
      <c r="DG21">
        <v>0</v>
      </c>
      <c r="DH21">
        <v>1232.2468</v>
      </c>
      <c r="DI21">
        <v>0.206923081120975</v>
      </c>
      <c r="DJ21">
        <v>4.68461531713604</v>
      </c>
      <c r="DK21">
        <v>10928.884</v>
      </c>
      <c r="DL21">
        <v>15</v>
      </c>
      <c r="DM21">
        <v>1620333530.6</v>
      </c>
      <c r="DN21" t="s">
        <v>299</v>
      </c>
      <c r="DO21">
        <v>1620333519.6</v>
      </c>
      <c r="DP21">
        <v>1620333530.6</v>
      </c>
      <c r="DQ21">
        <v>59</v>
      </c>
      <c r="DR21">
        <v>0.059</v>
      </c>
      <c r="DS21">
        <v>-0.002</v>
      </c>
      <c r="DT21">
        <v>2.59</v>
      </c>
      <c r="DU21">
        <v>-0.001</v>
      </c>
      <c r="DV21">
        <v>420</v>
      </c>
      <c r="DW21">
        <v>12</v>
      </c>
      <c r="DX21">
        <v>0.09</v>
      </c>
      <c r="DY21">
        <v>0.02</v>
      </c>
      <c r="DZ21">
        <v>-21.4502425</v>
      </c>
      <c r="EA21">
        <v>-0.197830018761687</v>
      </c>
      <c r="EB21">
        <v>0.0385604842260831</v>
      </c>
      <c r="EC21">
        <v>1</v>
      </c>
      <c r="ED21">
        <v>1232.22617647059</v>
      </c>
      <c r="EE21">
        <v>0.318592713160473</v>
      </c>
      <c r="EF21">
        <v>0.209649773865033</v>
      </c>
      <c r="EG21">
        <v>1</v>
      </c>
      <c r="EH21">
        <v>4.98892475</v>
      </c>
      <c r="EI21">
        <v>0.0911172607879836</v>
      </c>
      <c r="EJ21">
        <v>0.00999088509279832</v>
      </c>
      <c r="EK21">
        <v>1</v>
      </c>
      <c r="EL21">
        <v>3</v>
      </c>
      <c r="EM21">
        <v>3</v>
      </c>
      <c r="EN21" t="s">
        <v>303</v>
      </c>
      <c r="EO21">
        <v>100</v>
      </c>
      <c r="EP21">
        <v>100</v>
      </c>
      <c r="EQ21">
        <v>2.589</v>
      </c>
      <c r="ER21">
        <v>-0.001</v>
      </c>
      <c r="ES21">
        <v>2.58979999999991</v>
      </c>
      <c r="ET21">
        <v>0</v>
      </c>
      <c r="EU21">
        <v>0</v>
      </c>
      <c r="EV21">
        <v>0</v>
      </c>
      <c r="EW21">
        <v>-0.000965000000000771</v>
      </c>
      <c r="EX21">
        <v>0</v>
      </c>
      <c r="EY21">
        <v>0</v>
      </c>
      <c r="EZ21">
        <v>0</v>
      </c>
      <c r="FA21">
        <v>-1</v>
      </c>
      <c r="FB21">
        <v>-1</v>
      </c>
      <c r="FC21">
        <v>-1</v>
      </c>
      <c r="FD21">
        <v>-1</v>
      </c>
      <c r="FE21">
        <v>5.9</v>
      </c>
      <c r="FF21">
        <v>5.7</v>
      </c>
      <c r="FG21">
        <v>2</v>
      </c>
      <c r="FH21">
        <v>634.54</v>
      </c>
      <c r="FI21">
        <v>368.899</v>
      </c>
      <c r="FJ21">
        <v>25</v>
      </c>
      <c r="FK21">
        <v>25.8556</v>
      </c>
      <c r="FL21">
        <v>30</v>
      </c>
      <c r="FM21">
        <v>25.8141</v>
      </c>
      <c r="FN21">
        <v>25.8354</v>
      </c>
      <c r="FO21">
        <v>20.7141</v>
      </c>
      <c r="FP21">
        <v>24.6039</v>
      </c>
      <c r="FQ21">
        <v>29.8271</v>
      </c>
      <c r="FR21">
        <v>25</v>
      </c>
      <c r="FS21">
        <v>420</v>
      </c>
      <c r="FT21">
        <v>12.5967</v>
      </c>
      <c r="FU21">
        <v>101.415</v>
      </c>
      <c r="FV21">
        <v>102.23</v>
      </c>
    </row>
    <row r="22" spans="1:178">
      <c r="A22">
        <v>6</v>
      </c>
      <c r="B22">
        <v>1620333934.1</v>
      </c>
      <c r="C22">
        <v>300</v>
      </c>
      <c r="D22" t="s">
        <v>310</v>
      </c>
      <c r="E22" t="s">
        <v>311</v>
      </c>
      <c r="H22">
        <v>1620333926.1</v>
      </c>
      <c r="I22">
        <f>CE22*AG22*(CA22-CB22)/(100*BT22*(1000-AG22*CA22))</f>
        <v>0</v>
      </c>
      <c r="J22">
        <f>CE22*AG22*(BZ22-BY22*(1000-AG22*CB22)/(1000-AG22*CA22))/(100*BT22)</f>
        <v>0</v>
      </c>
      <c r="K22">
        <f>BY22 - IF(AG22&gt;1, J22*BT22*100.0/(AI22*CM22), 0)</f>
        <v>0</v>
      </c>
      <c r="L22">
        <f>((R22-I22/2)*K22-J22)/(R22+I22/2)</f>
        <v>0</v>
      </c>
      <c r="M22">
        <f>L22*(CF22+CG22)/1000.0</f>
        <v>0</v>
      </c>
      <c r="N22">
        <f>(BY22 - IF(AG22&gt;1, J22*BT22*100.0/(AI22*CM22), 0))*(CF22+CG22)/1000.0</f>
        <v>0</v>
      </c>
      <c r="O22">
        <f>2.0/((1/Q22-1/P22)+SIGN(Q22)*SQRT((1/Q22-1/P22)*(1/Q22-1/P22) + 4*BU22/((BU22+1)*(BU22+1))*(2*1/Q22*1/P22-1/P22*1/P22)))</f>
        <v>0</v>
      </c>
      <c r="P22">
        <f>IF(LEFT(BV22,1)&lt;&gt;"0",IF(LEFT(BV22,1)="1",3.0,BW22),$D$5+$E$5*(CM22*CF22/($K$5*1000))+$F$5*(CM22*CF22/($K$5*1000))*MAX(MIN(BT22,$J$5),$I$5)*MAX(MIN(BT22,$J$5),$I$5)+$G$5*MAX(MIN(BT22,$J$5),$I$5)*(CM22*CF22/($K$5*1000))+$H$5*(CM22*CF22/($K$5*1000))*(CM22*CF22/($K$5*1000)))</f>
        <v>0</v>
      </c>
      <c r="Q22">
        <f>I22*(1000-(1000*0.61365*exp(17.502*U22/(240.97+U22))/(CF22+CG22)+CA22)/2)/(1000*0.61365*exp(17.502*U22/(240.97+U22))/(CF22+CG22)-CA22)</f>
        <v>0</v>
      </c>
      <c r="R22">
        <f>1/((BU22+1)/(O22/1.6)+1/(P22/1.37)) + BU22/((BU22+1)/(O22/1.6) + BU22/(P22/1.37))</f>
        <v>0</v>
      </c>
      <c r="S22">
        <f>(BQ22*BS22)</f>
        <v>0</v>
      </c>
      <c r="T22">
        <f>(CH22+(S22+2*0.95*5.67E-8*(((CH22+$B$7)+273)^4-(CH22+273)^4)-44100*I22)/(1.84*29.3*P22+8*0.95*5.67E-8*(CH22+273)^3))</f>
        <v>0</v>
      </c>
      <c r="U22">
        <f>($C$7*CI22+$D$7*CJ22+$E$7*T22)</f>
        <v>0</v>
      </c>
      <c r="V22">
        <f>0.61365*exp(17.502*U22/(240.97+U22))</f>
        <v>0</v>
      </c>
      <c r="W22">
        <f>(X22/Y22*100)</f>
        <v>0</v>
      </c>
      <c r="X22">
        <f>CA22*(CF22+CG22)/1000</f>
        <v>0</v>
      </c>
      <c r="Y22">
        <f>0.61365*exp(17.502*CH22/(240.97+CH22))</f>
        <v>0</v>
      </c>
      <c r="Z22">
        <f>(V22-CA22*(CF22+CG22)/1000)</f>
        <v>0</v>
      </c>
      <c r="AA22">
        <f>(-I22*44100)</f>
        <v>0</v>
      </c>
      <c r="AB22">
        <f>2*29.3*P22*0.92*(CH22-U22)</f>
        <v>0</v>
      </c>
      <c r="AC22">
        <f>2*0.95*5.67E-8*(((CH22+$B$7)+273)^4-(U22+273)^4)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MAX(0,($B$13+$C$13*CM22)/(1+$D$13*CM22)*CF22/(CH22+273)*$E$13)</f>
        <v>0</v>
      </c>
      <c r="AJ22" t="s">
        <v>297</v>
      </c>
      <c r="AK22">
        <v>0</v>
      </c>
      <c r="AL22">
        <v>0</v>
      </c>
      <c r="AM22">
        <f>AL22-AK22</f>
        <v>0</v>
      </c>
      <c r="AN22">
        <f>AM22/AL22</f>
        <v>0</v>
      </c>
      <c r="AO22">
        <v>0</v>
      </c>
      <c r="AP22" t="s">
        <v>297</v>
      </c>
      <c r="AQ22">
        <v>0</v>
      </c>
      <c r="AR22">
        <v>0</v>
      </c>
      <c r="AS22">
        <f>1-AQ22/AR22</f>
        <v>0</v>
      </c>
      <c r="AT22">
        <v>0.5</v>
      </c>
      <c r="AU22">
        <f>BQ22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297</v>
      </c>
      <c r="BB22">
        <v>0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f>$B$11*CN22+$C$11*CO22+$F$11*CP22*(1-CS22)</f>
        <v>0</v>
      </c>
      <c r="BQ22">
        <f>BP22*BR22</f>
        <v>0</v>
      </c>
      <c r="BR22">
        <f>($B$11*$D$9+$C$11*$D$9+$F$11*((DC22+CU22)/MAX(DC22+CU22+DD22, 0.1)*$I$9+DD22/MAX(DC22+CU22+DD22, 0.1)*$J$9))/($B$11+$C$11+$F$11)</f>
        <v>0</v>
      </c>
      <c r="BS22">
        <f>($B$11*$K$9+$C$11*$K$9+$F$11*((DC22+CU22)/MAX(DC22+CU22+DD22, 0.1)*$P$9+DD22/MAX(DC22+CU22+DD22, 0.1)*$Q$9))/($B$11+$C$11+$F$11)</f>
        <v>0</v>
      </c>
      <c r="BT22">
        <v>6</v>
      </c>
      <c r="BU22">
        <v>0.5</v>
      </c>
      <c r="BV22" t="s">
        <v>298</v>
      </c>
      <c r="BW22">
        <v>2</v>
      </c>
      <c r="BX22">
        <v>1620333926.1</v>
      </c>
      <c r="BY22">
        <v>398.532161290323</v>
      </c>
      <c r="BZ22">
        <v>419.987709677419</v>
      </c>
      <c r="CA22">
        <v>17.5452774193548</v>
      </c>
      <c r="CB22">
        <v>12.5564193548387</v>
      </c>
      <c r="CC22">
        <v>395.942387096774</v>
      </c>
      <c r="CD22">
        <v>17.5462225806452</v>
      </c>
      <c r="CE22">
        <v>600.026032258065</v>
      </c>
      <c r="CF22">
        <v>100.150258064516</v>
      </c>
      <c r="CG22">
        <v>0.100021580645161</v>
      </c>
      <c r="CH22">
        <v>26.5149709677419</v>
      </c>
      <c r="CI22">
        <v>25.4406161290323</v>
      </c>
      <c r="CJ22">
        <v>999.9</v>
      </c>
      <c r="CK22">
        <v>0</v>
      </c>
      <c r="CL22">
        <v>0</v>
      </c>
      <c r="CM22">
        <v>10002.9216129032</v>
      </c>
      <c r="CN22">
        <v>0</v>
      </c>
      <c r="CO22">
        <v>0.221023</v>
      </c>
      <c r="CP22">
        <v>883.004903225806</v>
      </c>
      <c r="CQ22">
        <v>0.95499</v>
      </c>
      <c r="CR22">
        <v>0.0450105</v>
      </c>
      <c r="CS22">
        <v>0</v>
      </c>
      <c r="CT22">
        <v>1232.52903225806</v>
      </c>
      <c r="CU22">
        <v>4.99999</v>
      </c>
      <c r="CV22">
        <v>10933.7967741935</v>
      </c>
      <c r="CW22">
        <v>7633.16322580645</v>
      </c>
      <c r="CX22">
        <v>40.125</v>
      </c>
      <c r="CY22">
        <v>42.9471612903226</v>
      </c>
      <c r="CZ22">
        <v>41.687</v>
      </c>
      <c r="DA22">
        <v>42.429</v>
      </c>
      <c r="DB22">
        <v>42.695129032258</v>
      </c>
      <c r="DC22">
        <v>838.486129032258</v>
      </c>
      <c r="DD22">
        <v>39.52</v>
      </c>
      <c r="DE22">
        <v>0</v>
      </c>
      <c r="DF22">
        <v>1620333934.9</v>
      </c>
      <c r="DG22">
        <v>0</v>
      </c>
      <c r="DH22">
        <v>1232.546</v>
      </c>
      <c r="DI22">
        <v>0.0646153836238423</v>
      </c>
      <c r="DJ22">
        <v>19.7923076617778</v>
      </c>
      <c r="DK22">
        <v>10933.9</v>
      </c>
      <c r="DL22">
        <v>15</v>
      </c>
      <c r="DM22">
        <v>1620333530.6</v>
      </c>
      <c r="DN22" t="s">
        <v>299</v>
      </c>
      <c r="DO22">
        <v>1620333519.6</v>
      </c>
      <c r="DP22">
        <v>1620333530.6</v>
      </c>
      <c r="DQ22">
        <v>59</v>
      </c>
      <c r="DR22">
        <v>0.059</v>
      </c>
      <c r="DS22">
        <v>-0.002</v>
      </c>
      <c r="DT22">
        <v>2.59</v>
      </c>
      <c r="DU22">
        <v>-0.001</v>
      </c>
      <c r="DV22">
        <v>420</v>
      </c>
      <c r="DW22">
        <v>12</v>
      </c>
      <c r="DX22">
        <v>0.09</v>
      </c>
      <c r="DY22">
        <v>0.02</v>
      </c>
      <c r="DZ22">
        <v>-21.4534575</v>
      </c>
      <c r="EA22">
        <v>-0.0247193245778119</v>
      </c>
      <c r="EB22">
        <v>0.0178710924050543</v>
      </c>
      <c r="EC22">
        <v>1</v>
      </c>
      <c r="ED22">
        <v>1232.59205882353</v>
      </c>
      <c r="EE22">
        <v>-0.763660949043048</v>
      </c>
      <c r="EF22">
        <v>0.190738185383323</v>
      </c>
      <c r="EG22">
        <v>1</v>
      </c>
      <c r="EH22">
        <v>4.98864175</v>
      </c>
      <c r="EI22">
        <v>0.0157514071294564</v>
      </c>
      <c r="EJ22">
        <v>0.00660163498214654</v>
      </c>
      <c r="EK22">
        <v>1</v>
      </c>
      <c r="EL22">
        <v>3</v>
      </c>
      <c r="EM22">
        <v>3</v>
      </c>
      <c r="EN22" t="s">
        <v>303</v>
      </c>
      <c r="EO22">
        <v>100</v>
      </c>
      <c r="EP22">
        <v>100</v>
      </c>
      <c r="EQ22">
        <v>2.59</v>
      </c>
      <c r="ER22">
        <v>-0.0009</v>
      </c>
      <c r="ES22">
        <v>2.58979999999991</v>
      </c>
      <c r="ET22">
        <v>0</v>
      </c>
      <c r="EU22">
        <v>0</v>
      </c>
      <c r="EV22">
        <v>0</v>
      </c>
      <c r="EW22">
        <v>-0.000965000000000771</v>
      </c>
      <c r="EX22">
        <v>0</v>
      </c>
      <c r="EY22">
        <v>0</v>
      </c>
      <c r="EZ22">
        <v>0</v>
      </c>
      <c r="FA22">
        <v>-1</v>
      </c>
      <c r="FB22">
        <v>-1</v>
      </c>
      <c r="FC22">
        <v>-1</v>
      </c>
      <c r="FD22">
        <v>-1</v>
      </c>
      <c r="FE22">
        <v>6.9</v>
      </c>
      <c r="FF22">
        <v>6.7</v>
      </c>
      <c r="FG22">
        <v>2</v>
      </c>
      <c r="FH22">
        <v>634.436</v>
      </c>
      <c r="FI22">
        <v>369.087</v>
      </c>
      <c r="FJ22">
        <v>25</v>
      </c>
      <c r="FK22">
        <v>25.8621</v>
      </c>
      <c r="FL22">
        <v>30.0002</v>
      </c>
      <c r="FM22">
        <v>25.8199</v>
      </c>
      <c r="FN22">
        <v>25.8398</v>
      </c>
      <c r="FO22">
        <v>20.715</v>
      </c>
      <c r="FP22">
        <v>24.3217</v>
      </c>
      <c r="FQ22">
        <v>29.4532</v>
      </c>
      <c r="FR22">
        <v>25</v>
      </c>
      <c r="FS22">
        <v>420</v>
      </c>
      <c r="FT22">
        <v>12.5967</v>
      </c>
      <c r="FU22">
        <v>101.413</v>
      </c>
      <c r="FV22">
        <v>102.229</v>
      </c>
    </row>
    <row r="23" spans="1:178">
      <c r="A23">
        <v>7</v>
      </c>
      <c r="B23">
        <v>1620333994.1</v>
      </c>
      <c r="C23">
        <v>360</v>
      </c>
      <c r="D23" t="s">
        <v>312</v>
      </c>
      <c r="E23" t="s">
        <v>313</v>
      </c>
      <c r="H23">
        <v>1620333986.1</v>
      </c>
      <c r="I23">
        <f>CE23*AG23*(CA23-CB23)/(100*BT23*(1000-AG23*CA23))</f>
        <v>0</v>
      </c>
      <c r="J23">
        <f>CE23*AG23*(BZ23-BY23*(1000-AG23*CB23)/(1000-AG23*CA23))/(100*BT23)</f>
        <v>0</v>
      </c>
      <c r="K23">
        <f>BY23 - IF(AG23&gt;1, J23*BT23*100.0/(AI23*CM23), 0)</f>
        <v>0</v>
      </c>
      <c r="L23">
        <f>((R23-I23/2)*K23-J23)/(R23+I23/2)</f>
        <v>0</v>
      </c>
      <c r="M23">
        <f>L23*(CF23+CG23)/1000.0</f>
        <v>0</v>
      </c>
      <c r="N23">
        <f>(BY23 - IF(AG23&gt;1, J23*BT23*100.0/(AI23*CM23), 0))*(CF23+CG23)/1000.0</f>
        <v>0</v>
      </c>
      <c r="O23">
        <f>2.0/((1/Q23-1/P23)+SIGN(Q23)*SQRT((1/Q23-1/P23)*(1/Q23-1/P23) + 4*BU23/((BU23+1)*(BU23+1))*(2*1/Q23*1/P23-1/P23*1/P23)))</f>
        <v>0</v>
      </c>
      <c r="P23">
        <f>IF(LEFT(BV23,1)&lt;&gt;"0",IF(LEFT(BV23,1)="1",3.0,BW23),$D$5+$E$5*(CM23*CF23/($K$5*1000))+$F$5*(CM23*CF23/($K$5*1000))*MAX(MIN(BT23,$J$5),$I$5)*MAX(MIN(BT23,$J$5),$I$5)+$G$5*MAX(MIN(BT23,$J$5),$I$5)*(CM23*CF23/($K$5*1000))+$H$5*(CM23*CF23/($K$5*1000))*(CM23*CF23/($K$5*1000)))</f>
        <v>0</v>
      </c>
      <c r="Q23">
        <f>I23*(1000-(1000*0.61365*exp(17.502*U23/(240.97+U23))/(CF23+CG23)+CA23)/2)/(1000*0.61365*exp(17.502*U23/(240.97+U23))/(CF23+CG23)-CA23)</f>
        <v>0</v>
      </c>
      <c r="R23">
        <f>1/((BU23+1)/(O23/1.6)+1/(P23/1.37)) + BU23/((BU23+1)/(O23/1.6) + BU23/(P23/1.37))</f>
        <v>0</v>
      </c>
      <c r="S23">
        <f>(BQ23*BS23)</f>
        <v>0</v>
      </c>
      <c r="T23">
        <f>(CH23+(S23+2*0.95*5.67E-8*(((CH23+$B$7)+273)^4-(CH23+273)^4)-44100*I23)/(1.84*29.3*P23+8*0.95*5.67E-8*(CH23+273)^3))</f>
        <v>0</v>
      </c>
      <c r="U23">
        <f>($C$7*CI23+$D$7*CJ23+$E$7*T23)</f>
        <v>0</v>
      </c>
      <c r="V23">
        <f>0.61365*exp(17.502*U23/(240.97+U23))</f>
        <v>0</v>
      </c>
      <c r="W23">
        <f>(X23/Y23*100)</f>
        <v>0</v>
      </c>
      <c r="X23">
        <f>CA23*(CF23+CG23)/1000</f>
        <v>0</v>
      </c>
      <c r="Y23">
        <f>0.61365*exp(17.502*CH23/(240.97+CH23))</f>
        <v>0</v>
      </c>
      <c r="Z23">
        <f>(V23-CA23*(CF23+CG23)/1000)</f>
        <v>0</v>
      </c>
      <c r="AA23">
        <f>(-I23*44100)</f>
        <v>0</v>
      </c>
      <c r="AB23">
        <f>2*29.3*P23*0.92*(CH23-U23)</f>
        <v>0</v>
      </c>
      <c r="AC23">
        <f>2*0.95*5.67E-8*(((CH23+$B$7)+273)^4-(U23+273)^4)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MAX(0,($B$13+$C$13*CM23)/(1+$D$13*CM23)*CF23/(CH23+273)*$E$13)</f>
        <v>0</v>
      </c>
      <c r="AJ23" t="s">
        <v>297</v>
      </c>
      <c r="AK23">
        <v>0</v>
      </c>
      <c r="AL23">
        <v>0</v>
      </c>
      <c r="AM23">
        <f>AL23-AK23</f>
        <v>0</v>
      </c>
      <c r="AN23">
        <f>AM23/AL23</f>
        <v>0</v>
      </c>
      <c r="AO23">
        <v>0</v>
      </c>
      <c r="AP23" t="s">
        <v>297</v>
      </c>
      <c r="AQ23">
        <v>0</v>
      </c>
      <c r="AR23">
        <v>0</v>
      </c>
      <c r="AS23">
        <f>1-AQ23/AR23</f>
        <v>0</v>
      </c>
      <c r="AT23">
        <v>0.5</v>
      </c>
      <c r="AU23">
        <f>BQ23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297</v>
      </c>
      <c r="BB23">
        <v>0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f>$B$11*CN23+$C$11*CO23+$F$11*CP23*(1-CS23)</f>
        <v>0</v>
      </c>
      <c r="BQ23">
        <f>BP23*BR23</f>
        <v>0</v>
      </c>
      <c r="BR23">
        <f>($B$11*$D$9+$C$11*$D$9+$F$11*((DC23+CU23)/MAX(DC23+CU23+DD23, 0.1)*$I$9+DD23/MAX(DC23+CU23+DD23, 0.1)*$J$9))/($B$11+$C$11+$F$11)</f>
        <v>0</v>
      </c>
      <c r="BS23">
        <f>($B$11*$K$9+$C$11*$K$9+$F$11*((DC23+CU23)/MAX(DC23+CU23+DD23, 0.1)*$P$9+DD23/MAX(DC23+CU23+DD23, 0.1)*$Q$9))/($B$11+$C$11+$F$11)</f>
        <v>0</v>
      </c>
      <c r="BT23">
        <v>6</v>
      </c>
      <c r="BU23">
        <v>0.5</v>
      </c>
      <c r="BV23" t="s">
        <v>298</v>
      </c>
      <c r="BW23">
        <v>2</v>
      </c>
      <c r="BX23">
        <v>1620333986.1</v>
      </c>
      <c r="BY23">
        <v>398.530741935484</v>
      </c>
      <c r="BZ23">
        <v>419.987548387097</v>
      </c>
      <c r="CA23">
        <v>17.5515064516129</v>
      </c>
      <c r="CB23">
        <v>12.5761548387097</v>
      </c>
      <c r="CC23">
        <v>395.941</v>
      </c>
      <c r="CD23">
        <v>17.5524612903226</v>
      </c>
      <c r="CE23">
        <v>600.028935483871</v>
      </c>
      <c r="CF23">
        <v>100.150806451613</v>
      </c>
      <c r="CG23">
        <v>0.0999476451612903</v>
      </c>
      <c r="CH23">
        <v>26.5147516129032</v>
      </c>
      <c r="CI23">
        <v>25.4363967741935</v>
      </c>
      <c r="CJ23">
        <v>999.9</v>
      </c>
      <c r="CK23">
        <v>0</v>
      </c>
      <c r="CL23">
        <v>0</v>
      </c>
      <c r="CM23">
        <v>9999.4135483871</v>
      </c>
      <c r="CN23">
        <v>0</v>
      </c>
      <c r="CO23">
        <v>0.221023</v>
      </c>
      <c r="CP23">
        <v>883.000032258064</v>
      </c>
      <c r="CQ23">
        <v>0.954993161290322</v>
      </c>
      <c r="CR23">
        <v>0.0450072870967742</v>
      </c>
      <c r="CS23">
        <v>0</v>
      </c>
      <c r="CT23">
        <v>1233.24612903226</v>
      </c>
      <c r="CU23">
        <v>4.99999</v>
      </c>
      <c r="CV23">
        <v>10942.0709677419</v>
      </c>
      <c r="CW23">
        <v>7633.13064516129</v>
      </c>
      <c r="CX23">
        <v>40.129</v>
      </c>
      <c r="CY23">
        <v>42.9918709677419</v>
      </c>
      <c r="CZ23">
        <v>41.687</v>
      </c>
      <c r="DA23">
        <v>42.433</v>
      </c>
      <c r="DB23">
        <v>42.7378064516129</v>
      </c>
      <c r="DC23">
        <v>838.485483870968</v>
      </c>
      <c r="DD23">
        <v>39.5170967741935</v>
      </c>
      <c r="DE23">
        <v>0</v>
      </c>
      <c r="DF23">
        <v>1620333994.9</v>
      </c>
      <c r="DG23">
        <v>0</v>
      </c>
      <c r="DH23">
        <v>1233.2396</v>
      </c>
      <c r="DI23">
        <v>-0.35769231002226</v>
      </c>
      <c r="DJ23">
        <v>15.9461538389738</v>
      </c>
      <c r="DK23">
        <v>10942.176</v>
      </c>
      <c r="DL23">
        <v>15</v>
      </c>
      <c r="DM23">
        <v>1620333530.6</v>
      </c>
      <c r="DN23" t="s">
        <v>299</v>
      </c>
      <c r="DO23">
        <v>1620333519.6</v>
      </c>
      <c r="DP23">
        <v>1620333530.6</v>
      </c>
      <c r="DQ23">
        <v>59</v>
      </c>
      <c r="DR23">
        <v>0.059</v>
      </c>
      <c r="DS23">
        <v>-0.002</v>
      </c>
      <c r="DT23">
        <v>2.59</v>
      </c>
      <c r="DU23">
        <v>-0.001</v>
      </c>
      <c r="DV23">
        <v>420</v>
      </c>
      <c r="DW23">
        <v>12</v>
      </c>
      <c r="DX23">
        <v>0.09</v>
      </c>
      <c r="DY23">
        <v>0.02</v>
      </c>
      <c r="DZ23">
        <v>-21.452725</v>
      </c>
      <c r="EA23">
        <v>-0.146336960600332</v>
      </c>
      <c r="EB23">
        <v>0.0363547297473108</v>
      </c>
      <c r="EC23">
        <v>1</v>
      </c>
      <c r="ED23">
        <v>1233.20588235294</v>
      </c>
      <c r="EE23">
        <v>0.362373857521936</v>
      </c>
      <c r="EF23">
        <v>0.181579955603093</v>
      </c>
      <c r="EG23">
        <v>1</v>
      </c>
      <c r="EH23">
        <v>4.98121275</v>
      </c>
      <c r="EI23">
        <v>-0.150725966228901</v>
      </c>
      <c r="EJ23">
        <v>0.0173842765146411</v>
      </c>
      <c r="EK23">
        <v>0</v>
      </c>
      <c r="EL23">
        <v>2</v>
      </c>
      <c r="EM23">
        <v>3</v>
      </c>
      <c r="EN23" t="s">
        <v>300</v>
      </c>
      <c r="EO23">
        <v>100</v>
      </c>
      <c r="EP23">
        <v>100</v>
      </c>
      <c r="EQ23">
        <v>2.59</v>
      </c>
      <c r="ER23">
        <v>-0.001</v>
      </c>
      <c r="ES23">
        <v>2.58979999999991</v>
      </c>
      <c r="ET23">
        <v>0</v>
      </c>
      <c r="EU23">
        <v>0</v>
      </c>
      <c r="EV23">
        <v>0</v>
      </c>
      <c r="EW23">
        <v>-0.000965000000000771</v>
      </c>
      <c r="EX23">
        <v>0</v>
      </c>
      <c r="EY23">
        <v>0</v>
      </c>
      <c r="EZ23">
        <v>0</v>
      </c>
      <c r="FA23">
        <v>-1</v>
      </c>
      <c r="FB23">
        <v>-1</v>
      </c>
      <c r="FC23">
        <v>-1</v>
      </c>
      <c r="FD23">
        <v>-1</v>
      </c>
      <c r="FE23">
        <v>7.9</v>
      </c>
      <c r="FF23">
        <v>7.7</v>
      </c>
      <c r="FG23">
        <v>2</v>
      </c>
      <c r="FH23">
        <v>634.571</v>
      </c>
      <c r="FI23">
        <v>369.143</v>
      </c>
      <c r="FJ23">
        <v>24.9998</v>
      </c>
      <c r="FK23">
        <v>25.8687</v>
      </c>
      <c r="FL23">
        <v>30.0002</v>
      </c>
      <c r="FM23">
        <v>25.825</v>
      </c>
      <c r="FN23">
        <v>25.8463</v>
      </c>
      <c r="FO23">
        <v>20.7151</v>
      </c>
      <c r="FP23">
        <v>23.7648</v>
      </c>
      <c r="FQ23">
        <v>29.0799</v>
      </c>
      <c r="FR23">
        <v>25</v>
      </c>
      <c r="FS23">
        <v>420</v>
      </c>
      <c r="FT23">
        <v>12.59</v>
      </c>
      <c r="FU23">
        <v>101.41</v>
      </c>
      <c r="FV23">
        <v>102.231</v>
      </c>
    </row>
    <row r="24" spans="1:178">
      <c r="A24">
        <v>8</v>
      </c>
      <c r="B24">
        <v>1620334054.1</v>
      </c>
      <c r="C24">
        <v>420</v>
      </c>
      <c r="D24" t="s">
        <v>314</v>
      </c>
      <c r="E24" t="s">
        <v>315</v>
      </c>
      <c r="H24">
        <v>1620334046.1</v>
      </c>
      <c r="I24">
        <f>CE24*AG24*(CA24-CB24)/(100*BT24*(1000-AG24*CA24))</f>
        <v>0</v>
      </c>
      <c r="J24">
        <f>CE24*AG24*(BZ24-BY24*(1000-AG24*CB24)/(1000-AG24*CA24))/(100*BT24)</f>
        <v>0</v>
      </c>
      <c r="K24">
        <f>BY24 - IF(AG24&gt;1, J24*BT24*100.0/(AI24*CM24), 0)</f>
        <v>0</v>
      </c>
      <c r="L24">
        <f>((R24-I24/2)*K24-J24)/(R24+I24/2)</f>
        <v>0</v>
      </c>
      <c r="M24">
        <f>L24*(CF24+CG24)/1000.0</f>
        <v>0</v>
      </c>
      <c r="N24">
        <f>(BY24 - IF(AG24&gt;1, J24*BT24*100.0/(AI24*CM24), 0))*(CF24+CG24)/1000.0</f>
        <v>0</v>
      </c>
      <c r="O24">
        <f>2.0/((1/Q24-1/P24)+SIGN(Q24)*SQRT((1/Q24-1/P24)*(1/Q24-1/P24) + 4*BU24/((BU24+1)*(BU24+1))*(2*1/Q24*1/P24-1/P24*1/P24)))</f>
        <v>0</v>
      </c>
      <c r="P24">
        <f>IF(LEFT(BV24,1)&lt;&gt;"0",IF(LEFT(BV24,1)="1",3.0,BW24),$D$5+$E$5*(CM24*CF24/($K$5*1000))+$F$5*(CM24*CF24/($K$5*1000))*MAX(MIN(BT24,$J$5),$I$5)*MAX(MIN(BT24,$J$5),$I$5)+$G$5*MAX(MIN(BT24,$J$5),$I$5)*(CM24*CF24/($K$5*1000))+$H$5*(CM24*CF24/($K$5*1000))*(CM24*CF24/($K$5*1000)))</f>
        <v>0</v>
      </c>
      <c r="Q24">
        <f>I24*(1000-(1000*0.61365*exp(17.502*U24/(240.97+U24))/(CF24+CG24)+CA24)/2)/(1000*0.61365*exp(17.502*U24/(240.97+U24))/(CF24+CG24)-CA24)</f>
        <v>0</v>
      </c>
      <c r="R24">
        <f>1/((BU24+1)/(O24/1.6)+1/(P24/1.37)) + BU24/((BU24+1)/(O24/1.6) + BU24/(P24/1.37))</f>
        <v>0</v>
      </c>
      <c r="S24">
        <f>(BQ24*BS24)</f>
        <v>0</v>
      </c>
      <c r="T24">
        <f>(CH24+(S24+2*0.95*5.67E-8*(((CH24+$B$7)+273)^4-(CH24+273)^4)-44100*I24)/(1.84*29.3*P24+8*0.95*5.67E-8*(CH24+273)^3))</f>
        <v>0</v>
      </c>
      <c r="U24">
        <f>($C$7*CI24+$D$7*CJ24+$E$7*T24)</f>
        <v>0</v>
      </c>
      <c r="V24">
        <f>0.61365*exp(17.502*U24/(240.97+U24))</f>
        <v>0</v>
      </c>
      <c r="W24">
        <f>(X24/Y24*100)</f>
        <v>0</v>
      </c>
      <c r="X24">
        <f>CA24*(CF24+CG24)/1000</f>
        <v>0</v>
      </c>
      <c r="Y24">
        <f>0.61365*exp(17.502*CH24/(240.97+CH24))</f>
        <v>0</v>
      </c>
      <c r="Z24">
        <f>(V24-CA24*(CF24+CG24)/1000)</f>
        <v>0</v>
      </c>
      <c r="AA24">
        <f>(-I24*44100)</f>
        <v>0</v>
      </c>
      <c r="AB24">
        <f>2*29.3*P24*0.92*(CH24-U24)</f>
        <v>0</v>
      </c>
      <c r="AC24">
        <f>2*0.95*5.67E-8*(((CH24+$B$7)+273)^4-(U24+273)^4)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MAX(0,($B$13+$C$13*CM24)/(1+$D$13*CM24)*CF24/(CH24+273)*$E$13)</f>
        <v>0</v>
      </c>
      <c r="AJ24" t="s">
        <v>297</v>
      </c>
      <c r="AK24">
        <v>0</v>
      </c>
      <c r="AL24">
        <v>0</v>
      </c>
      <c r="AM24">
        <f>AL24-AK24</f>
        <v>0</v>
      </c>
      <c r="AN24">
        <f>AM24/AL24</f>
        <v>0</v>
      </c>
      <c r="AO24">
        <v>0</v>
      </c>
      <c r="AP24" t="s">
        <v>297</v>
      </c>
      <c r="AQ24">
        <v>0</v>
      </c>
      <c r="AR24">
        <v>0</v>
      </c>
      <c r="AS24">
        <f>1-AQ24/AR24</f>
        <v>0</v>
      </c>
      <c r="AT24">
        <v>0.5</v>
      </c>
      <c r="AU24">
        <f>BQ24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297</v>
      </c>
      <c r="BB24">
        <v>0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f>$B$11*CN24+$C$11*CO24+$F$11*CP24*(1-CS24)</f>
        <v>0</v>
      </c>
      <c r="BQ24">
        <f>BP24*BR24</f>
        <v>0</v>
      </c>
      <c r="BR24">
        <f>($B$11*$D$9+$C$11*$D$9+$F$11*((DC24+CU24)/MAX(DC24+CU24+DD24, 0.1)*$I$9+DD24/MAX(DC24+CU24+DD24, 0.1)*$J$9))/($B$11+$C$11+$F$11)</f>
        <v>0</v>
      </c>
      <c r="BS24">
        <f>($B$11*$K$9+$C$11*$K$9+$F$11*((DC24+CU24)/MAX(DC24+CU24+DD24, 0.1)*$P$9+DD24/MAX(DC24+CU24+DD24, 0.1)*$Q$9))/($B$11+$C$11+$F$11)</f>
        <v>0</v>
      </c>
      <c r="BT24">
        <v>6</v>
      </c>
      <c r="BU24">
        <v>0.5</v>
      </c>
      <c r="BV24" t="s">
        <v>298</v>
      </c>
      <c r="BW24">
        <v>2</v>
      </c>
      <c r="BX24">
        <v>1620334046.1</v>
      </c>
      <c r="BY24">
        <v>398.526483870968</v>
      </c>
      <c r="BZ24">
        <v>420.023483870968</v>
      </c>
      <c r="CA24">
        <v>17.5413935483871</v>
      </c>
      <c r="CB24">
        <v>12.5428064516129</v>
      </c>
      <c r="CC24">
        <v>395.93664516129</v>
      </c>
      <c r="CD24">
        <v>17.5423516129032</v>
      </c>
      <c r="CE24">
        <v>600.010483870968</v>
      </c>
      <c r="CF24">
        <v>100.153838709677</v>
      </c>
      <c r="CG24">
        <v>0.100217825806452</v>
      </c>
      <c r="CH24">
        <v>26.5107193548387</v>
      </c>
      <c r="CI24">
        <v>25.4242290322581</v>
      </c>
      <c r="CJ24">
        <v>999.9</v>
      </c>
      <c r="CK24">
        <v>0</v>
      </c>
      <c r="CL24">
        <v>0</v>
      </c>
      <c r="CM24">
        <v>9994.28</v>
      </c>
      <c r="CN24">
        <v>0</v>
      </c>
      <c r="CO24">
        <v>0.221023</v>
      </c>
      <c r="CP24">
        <v>882.996258064516</v>
      </c>
      <c r="CQ24">
        <v>0.95499</v>
      </c>
      <c r="CR24">
        <v>0.0450105</v>
      </c>
      <c r="CS24">
        <v>0</v>
      </c>
      <c r="CT24">
        <v>1234.16580645161</v>
      </c>
      <c r="CU24">
        <v>4.99999</v>
      </c>
      <c r="CV24">
        <v>10951.0967741935</v>
      </c>
      <c r="CW24">
        <v>7633.08709677419</v>
      </c>
      <c r="CX24">
        <v>40.125</v>
      </c>
      <c r="CY24">
        <v>43</v>
      </c>
      <c r="CZ24">
        <v>41.687</v>
      </c>
      <c r="DA24">
        <v>42.437</v>
      </c>
      <c r="DB24">
        <v>42.7296774193548</v>
      </c>
      <c r="DC24">
        <v>838.477419354839</v>
      </c>
      <c r="DD24">
        <v>39.52</v>
      </c>
      <c r="DE24">
        <v>0</v>
      </c>
      <c r="DF24">
        <v>1620334054.9</v>
      </c>
      <c r="DG24">
        <v>0</v>
      </c>
      <c r="DH24">
        <v>1234.1832</v>
      </c>
      <c r="DI24">
        <v>1.18230768649421</v>
      </c>
      <c r="DJ24">
        <v>10.3538461326191</v>
      </c>
      <c r="DK24">
        <v>10951.216</v>
      </c>
      <c r="DL24">
        <v>15</v>
      </c>
      <c r="DM24">
        <v>1620333530.6</v>
      </c>
      <c r="DN24" t="s">
        <v>299</v>
      </c>
      <c r="DO24">
        <v>1620333519.6</v>
      </c>
      <c r="DP24">
        <v>1620333530.6</v>
      </c>
      <c r="DQ24">
        <v>59</v>
      </c>
      <c r="DR24">
        <v>0.059</v>
      </c>
      <c r="DS24">
        <v>-0.002</v>
      </c>
      <c r="DT24">
        <v>2.59</v>
      </c>
      <c r="DU24">
        <v>-0.001</v>
      </c>
      <c r="DV24">
        <v>420</v>
      </c>
      <c r="DW24">
        <v>12</v>
      </c>
      <c r="DX24">
        <v>0.09</v>
      </c>
      <c r="DY24">
        <v>0.02</v>
      </c>
      <c r="DZ24">
        <v>-21.490135</v>
      </c>
      <c r="EA24">
        <v>-0.0898919324577605</v>
      </c>
      <c r="EB24">
        <v>0.0218703629370891</v>
      </c>
      <c r="EC24">
        <v>1</v>
      </c>
      <c r="ED24">
        <v>1234.13323529412</v>
      </c>
      <c r="EE24">
        <v>1.00236884937991</v>
      </c>
      <c r="EF24">
        <v>0.22915086975017</v>
      </c>
      <c r="EG24">
        <v>1</v>
      </c>
      <c r="EH24">
        <v>4.998576</v>
      </c>
      <c r="EI24">
        <v>0.000162551594737584</v>
      </c>
      <c r="EJ24">
        <v>0.00125051149534898</v>
      </c>
      <c r="EK24">
        <v>1</v>
      </c>
      <c r="EL24">
        <v>3</v>
      </c>
      <c r="EM24">
        <v>3</v>
      </c>
      <c r="EN24" t="s">
        <v>303</v>
      </c>
      <c r="EO24">
        <v>100</v>
      </c>
      <c r="EP24">
        <v>100</v>
      </c>
      <c r="EQ24">
        <v>2.59</v>
      </c>
      <c r="ER24">
        <v>-0.0009</v>
      </c>
      <c r="ES24">
        <v>2.58979999999991</v>
      </c>
      <c r="ET24">
        <v>0</v>
      </c>
      <c r="EU24">
        <v>0</v>
      </c>
      <c r="EV24">
        <v>0</v>
      </c>
      <c r="EW24">
        <v>-0.000965000000000771</v>
      </c>
      <c r="EX24">
        <v>0</v>
      </c>
      <c r="EY24">
        <v>0</v>
      </c>
      <c r="EZ24">
        <v>0</v>
      </c>
      <c r="FA24">
        <v>-1</v>
      </c>
      <c r="FB24">
        <v>-1</v>
      </c>
      <c r="FC24">
        <v>-1</v>
      </c>
      <c r="FD24">
        <v>-1</v>
      </c>
      <c r="FE24">
        <v>8.9</v>
      </c>
      <c r="FF24">
        <v>8.7</v>
      </c>
      <c r="FG24">
        <v>2</v>
      </c>
      <c r="FH24">
        <v>634.539</v>
      </c>
      <c r="FI24">
        <v>368.882</v>
      </c>
      <c r="FJ24">
        <v>25</v>
      </c>
      <c r="FK24">
        <v>25.873</v>
      </c>
      <c r="FL24">
        <v>30.0002</v>
      </c>
      <c r="FM24">
        <v>25.8288</v>
      </c>
      <c r="FN24">
        <v>25.8484</v>
      </c>
      <c r="FO24">
        <v>20.7132</v>
      </c>
      <c r="FP24">
        <v>23.7648</v>
      </c>
      <c r="FQ24">
        <v>28.7085</v>
      </c>
      <c r="FR24">
        <v>25</v>
      </c>
      <c r="FS24">
        <v>420</v>
      </c>
      <c r="FT24">
        <v>12.5814</v>
      </c>
      <c r="FU24">
        <v>101.412</v>
      </c>
      <c r="FV24">
        <v>102.231</v>
      </c>
    </row>
    <row r="25" spans="1:178">
      <c r="A25">
        <v>9</v>
      </c>
      <c r="B25">
        <v>1620334114.1</v>
      </c>
      <c r="C25">
        <v>480</v>
      </c>
      <c r="D25" t="s">
        <v>316</v>
      </c>
      <c r="E25" t="s">
        <v>317</v>
      </c>
      <c r="H25">
        <v>1620334106.1</v>
      </c>
      <c r="I25">
        <f>CE25*AG25*(CA25-CB25)/(100*BT25*(1000-AG25*CA25))</f>
        <v>0</v>
      </c>
      <c r="J25">
        <f>CE25*AG25*(BZ25-BY25*(1000-AG25*CB25)/(1000-AG25*CA25))/(100*BT25)</f>
        <v>0</v>
      </c>
      <c r="K25">
        <f>BY25 - IF(AG25&gt;1, J25*BT25*100.0/(AI25*CM25), 0)</f>
        <v>0</v>
      </c>
      <c r="L25">
        <f>((R25-I25/2)*K25-J25)/(R25+I25/2)</f>
        <v>0</v>
      </c>
      <c r="M25">
        <f>L25*(CF25+CG25)/1000.0</f>
        <v>0</v>
      </c>
      <c r="N25">
        <f>(BY25 - IF(AG25&gt;1, J25*BT25*100.0/(AI25*CM25), 0))*(CF25+CG25)/1000.0</f>
        <v>0</v>
      </c>
      <c r="O25">
        <f>2.0/((1/Q25-1/P25)+SIGN(Q25)*SQRT((1/Q25-1/P25)*(1/Q25-1/P25) + 4*BU25/((BU25+1)*(BU25+1))*(2*1/Q25*1/P25-1/P25*1/P25)))</f>
        <v>0</v>
      </c>
      <c r="P25">
        <f>IF(LEFT(BV25,1)&lt;&gt;"0",IF(LEFT(BV25,1)="1",3.0,BW25),$D$5+$E$5*(CM25*CF25/($K$5*1000))+$F$5*(CM25*CF25/($K$5*1000))*MAX(MIN(BT25,$J$5),$I$5)*MAX(MIN(BT25,$J$5),$I$5)+$G$5*MAX(MIN(BT25,$J$5),$I$5)*(CM25*CF25/($K$5*1000))+$H$5*(CM25*CF25/($K$5*1000))*(CM25*CF25/($K$5*1000)))</f>
        <v>0</v>
      </c>
      <c r="Q25">
        <f>I25*(1000-(1000*0.61365*exp(17.502*U25/(240.97+U25))/(CF25+CG25)+CA25)/2)/(1000*0.61365*exp(17.502*U25/(240.97+U25))/(CF25+CG25)-CA25)</f>
        <v>0</v>
      </c>
      <c r="R25">
        <f>1/((BU25+1)/(O25/1.6)+1/(P25/1.37)) + BU25/((BU25+1)/(O25/1.6) + BU25/(P25/1.37))</f>
        <v>0</v>
      </c>
      <c r="S25">
        <f>(BQ25*BS25)</f>
        <v>0</v>
      </c>
      <c r="T25">
        <f>(CH25+(S25+2*0.95*5.67E-8*(((CH25+$B$7)+273)^4-(CH25+273)^4)-44100*I25)/(1.84*29.3*P25+8*0.95*5.67E-8*(CH25+273)^3))</f>
        <v>0</v>
      </c>
      <c r="U25">
        <f>($C$7*CI25+$D$7*CJ25+$E$7*T25)</f>
        <v>0</v>
      </c>
      <c r="V25">
        <f>0.61365*exp(17.502*U25/(240.97+U25))</f>
        <v>0</v>
      </c>
      <c r="W25">
        <f>(X25/Y25*100)</f>
        <v>0</v>
      </c>
      <c r="X25">
        <f>CA25*(CF25+CG25)/1000</f>
        <v>0</v>
      </c>
      <c r="Y25">
        <f>0.61365*exp(17.502*CH25/(240.97+CH25))</f>
        <v>0</v>
      </c>
      <c r="Z25">
        <f>(V25-CA25*(CF25+CG25)/1000)</f>
        <v>0</v>
      </c>
      <c r="AA25">
        <f>(-I25*44100)</f>
        <v>0</v>
      </c>
      <c r="AB25">
        <f>2*29.3*P25*0.92*(CH25-U25)</f>
        <v>0</v>
      </c>
      <c r="AC25">
        <f>2*0.95*5.67E-8*(((CH25+$B$7)+273)^4-(U25+273)^4)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MAX(0,($B$13+$C$13*CM25)/(1+$D$13*CM25)*CF25/(CH25+273)*$E$13)</f>
        <v>0</v>
      </c>
      <c r="AJ25" t="s">
        <v>297</v>
      </c>
      <c r="AK25">
        <v>0</v>
      </c>
      <c r="AL25">
        <v>0</v>
      </c>
      <c r="AM25">
        <f>AL25-AK25</f>
        <v>0</v>
      </c>
      <c r="AN25">
        <f>AM25/AL25</f>
        <v>0</v>
      </c>
      <c r="AO25">
        <v>0</v>
      </c>
      <c r="AP25" t="s">
        <v>297</v>
      </c>
      <c r="AQ25">
        <v>0</v>
      </c>
      <c r="AR25">
        <v>0</v>
      </c>
      <c r="AS25">
        <f>1-AQ25/AR25</f>
        <v>0</v>
      </c>
      <c r="AT25">
        <v>0.5</v>
      </c>
      <c r="AU25">
        <f>BQ25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297</v>
      </c>
      <c r="BB25">
        <v>0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f>$B$11*CN25+$C$11*CO25+$F$11*CP25*(1-CS25)</f>
        <v>0</v>
      </c>
      <c r="BQ25">
        <f>BP25*BR25</f>
        <v>0</v>
      </c>
      <c r="BR25">
        <f>($B$11*$D$9+$C$11*$D$9+$F$11*((DC25+CU25)/MAX(DC25+CU25+DD25, 0.1)*$I$9+DD25/MAX(DC25+CU25+DD25, 0.1)*$J$9))/($B$11+$C$11+$F$11)</f>
        <v>0</v>
      </c>
      <c r="BS25">
        <f>($B$11*$K$9+$C$11*$K$9+$F$11*((DC25+CU25)/MAX(DC25+CU25+DD25, 0.1)*$P$9+DD25/MAX(DC25+CU25+DD25, 0.1)*$Q$9))/($B$11+$C$11+$F$11)</f>
        <v>0</v>
      </c>
      <c r="BT25">
        <v>6</v>
      </c>
      <c r="BU25">
        <v>0.5</v>
      </c>
      <c r="BV25" t="s">
        <v>298</v>
      </c>
      <c r="BW25">
        <v>2</v>
      </c>
      <c r="BX25">
        <v>1620334106.1</v>
      </c>
      <c r="BY25">
        <v>398.507709677419</v>
      </c>
      <c r="BZ25">
        <v>419.991451612903</v>
      </c>
      <c r="CA25">
        <v>17.5685419354839</v>
      </c>
      <c r="CB25">
        <v>12.5725451612903</v>
      </c>
      <c r="CC25">
        <v>395.918</v>
      </c>
      <c r="CD25">
        <v>17.5695129032258</v>
      </c>
      <c r="CE25">
        <v>600.015870967742</v>
      </c>
      <c r="CF25">
        <v>100.153193548387</v>
      </c>
      <c r="CG25">
        <v>0.0997794967741936</v>
      </c>
      <c r="CH25">
        <v>26.5140838709677</v>
      </c>
      <c r="CI25">
        <v>25.4370709677419</v>
      </c>
      <c r="CJ25">
        <v>999.9</v>
      </c>
      <c r="CK25">
        <v>0</v>
      </c>
      <c r="CL25">
        <v>0</v>
      </c>
      <c r="CM25">
        <v>10005.674516129</v>
      </c>
      <c r="CN25">
        <v>0</v>
      </c>
      <c r="CO25">
        <v>0.221023</v>
      </c>
      <c r="CP25">
        <v>882.99435483871</v>
      </c>
      <c r="CQ25">
        <v>0.954990387096774</v>
      </c>
      <c r="CR25">
        <v>0.0450100903225807</v>
      </c>
      <c r="CS25">
        <v>0</v>
      </c>
      <c r="CT25">
        <v>1235.07806451613</v>
      </c>
      <c r="CU25">
        <v>4.99999</v>
      </c>
      <c r="CV25">
        <v>10958.6580645161</v>
      </c>
      <c r="CW25">
        <v>7633.0735483871</v>
      </c>
      <c r="CX25">
        <v>40.143</v>
      </c>
      <c r="CY25">
        <v>43</v>
      </c>
      <c r="CZ25">
        <v>41.7032580645161</v>
      </c>
      <c r="DA25">
        <v>42.437</v>
      </c>
      <c r="DB25">
        <v>42.745935483871</v>
      </c>
      <c r="DC25">
        <v>838.476129032258</v>
      </c>
      <c r="DD25">
        <v>39.52</v>
      </c>
      <c r="DE25">
        <v>0</v>
      </c>
      <c r="DF25">
        <v>1620334114.9</v>
      </c>
      <c r="DG25">
        <v>0</v>
      </c>
      <c r="DH25">
        <v>1235.0748</v>
      </c>
      <c r="DI25">
        <v>2.4615384507801</v>
      </c>
      <c r="DJ25">
        <v>21.030769223971</v>
      </c>
      <c r="DK25">
        <v>10958.968</v>
      </c>
      <c r="DL25">
        <v>15</v>
      </c>
      <c r="DM25">
        <v>1620333530.6</v>
      </c>
      <c r="DN25" t="s">
        <v>299</v>
      </c>
      <c r="DO25">
        <v>1620333519.6</v>
      </c>
      <c r="DP25">
        <v>1620333530.6</v>
      </c>
      <c r="DQ25">
        <v>59</v>
      </c>
      <c r="DR25">
        <v>0.059</v>
      </c>
      <c r="DS25">
        <v>-0.002</v>
      </c>
      <c r="DT25">
        <v>2.59</v>
      </c>
      <c r="DU25">
        <v>-0.001</v>
      </c>
      <c r="DV25">
        <v>420</v>
      </c>
      <c r="DW25">
        <v>12</v>
      </c>
      <c r="DX25">
        <v>0.09</v>
      </c>
      <c r="DY25">
        <v>0.02</v>
      </c>
      <c r="DZ25">
        <v>-21.4838625</v>
      </c>
      <c r="EA25">
        <v>0.0584071294559253</v>
      </c>
      <c r="EB25">
        <v>0.0176067982254018</v>
      </c>
      <c r="EC25">
        <v>1</v>
      </c>
      <c r="ED25">
        <v>1235.03529411765</v>
      </c>
      <c r="EE25">
        <v>1.01108300989241</v>
      </c>
      <c r="EF25">
        <v>0.232318686976185</v>
      </c>
      <c r="EG25">
        <v>1</v>
      </c>
      <c r="EH25">
        <v>4.9943935</v>
      </c>
      <c r="EI25">
        <v>0.0286865290806601</v>
      </c>
      <c r="EJ25">
        <v>0.00312209268760551</v>
      </c>
      <c r="EK25">
        <v>1</v>
      </c>
      <c r="EL25">
        <v>3</v>
      </c>
      <c r="EM25">
        <v>3</v>
      </c>
      <c r="EN25" t="s">
        <v>303</v>
      </c>
      <c r="EO25">
        <v>100</v>
      </c>
      <c r="EP25">
        <v>100</v>
      </c>
      <c r="EQ25">
        <v>2.59</v>
      </c>
      <c r="ER25">
        <v>-0.0009</v>
      </c>
      <c r="ES25">
        <v>2.58979999999991</v>
      </c>
      <c r="ET25">
        <v>0</v>
      </c>
      <c r="EU25">
        <v>0</v>
      </c>
      <c r="EV25">
        <v>0</v>
      </c>
      <c r="EW25">
        <v>-0.000965000000000771</v>
      </c>
      <c r="EX25">
        <v>0</v>
      </c>
      <c r="EY25">
        <v>0</v>
      </c>
      <c r="EZ25">
        <v>0</v>
      </c>
      <c r="FA25">
        <v>-1</v>
      </c>
      <c r="FB25">
        <v>-1</v>
      </c>
      <c r="FC25">
        <v>-1</v>
      </c>
      <c r="FD25">
        <v>-1</v>
      </c>
      <c r="FE25">
        <v>9.9</v>
      </c>
      <c r="FF25">
        <v>9.7</v>
      </c>
      <c r="FG25">
        <v>2</v>
      </c>
      <c r="FH25">
        <v>634.344</v>
      </c>
      <c r="FI25">
        <v>369.133</v>
      </c>
      <c r="FJ25">
        <v>24.9998</v>
      </c>
      <c r="FK25">
        <v>25.8752</v>
      </c>
      <c r="FL25">
        <v>30.0002</v>
      </c>
      <c r="FM25">
        <v>25.8315</v>
      </c>
      <c r="FN25">
        <v>25.8506</v>
      </c>
      <c r="FO25">
        <v>20.7173</v>
      </c>
      <c r="FP25">
        <v>23.2003</v>
      </c>
      <c r="FQ25">
        <v>28.336</v>
      </c>
      <c r="FR25">
        <v>25</v>
      </c>
      <c r="FS25">
        <v>420</v>
      </c>
      <c r="FT25">
        <v>12.581</v>
      </c>
      <c r="FU25">
        <v>101.412</v>
      </c>
      <c r="FV25">
        <v>102.228</v>
      </c>
    </row>
    <row r="26" spans="1:178">
      <c r="A26">
        <v>10</v>
      </c>
      <c r="B26">
        <v>1620334174.1</v>
      </c>
      <c r="C26">
        <v>540</v>
      </c>
      <c r="D26" t="s">
        <v>318</v>
      </c>
      <c r="E26" t="s">
        <v>319</v>
      </c>
      <c r="H26">
        <v>1620334166.1</v>
      </c>
      <c r="I26">
        <f>CE26*AG26*(CA26-CB26)/(100*BT26*(1000-AG26*CA26))</f>
        <v>0</v>
      </c>
      <c r="J26">
        <f>CE26*AG26*(BZ26-BY26*(1000-AG26*CB26)/(1000-AG26*CA26))/(100*BT26)</f>
        <v>0</v>
      </c>
      <c r="K26">
        <f>BY26 - IF(AG26&gt;1, J26*BT26*100.0/(AI26*CM26), 0)</f>
        <v>0</v>
      </c>
      <c r="L26">
        <f>((R26-I26/2)*K26-J26)/(R26+I26/2)</f>
        <v>0</v>
      </c>
      <c r="M26">
        <f>L26*(CF26+CG26)/1000.0</f>
        <v>0</v>
      </c>
      <c r="N26">
        <f>(BY26 - IF(AG26&gt;1, J26*BT26*100.0/(AI26*CM26), 0))*(CF26+CG26)/1000.0</f>
        <v>0</v>
      </c>
      <c r="O26">
        <f>2.0/((1/Q26-1/P26)+SIGN(Q26)*SQRT((1/Q26-1/P26)*(1/Q26-1/P26) + 4*BU26/((BU26+1)*(BU26+1))*(2*1/Q26*1/P26-1/P26*1/P26)))</f>
        <v>0</v>
      </c>
      <c r="P26">
        <f>IF(LEFT(BV26,1)&lt;&gt;"0",IF(LEFT(BV26,1)="1",3.0,BW26),$D$5+$E$5*(CM26*CF26/($K$5*1000))+$F$5*(CM26*CF26/($K$5*1000))*MAX(MIN(BT26,$J$5),$I$5)*MAX(MIN(BT26,$J$5),$I$5)+$G$5*MAX(MIN(BT26,$J$5),$I$5)*(CM26*CF26/($K$5*1000))+$H$5*(CM26*CF26/($K$5*1000))*(CM26*CF26/($K$5*1000)))</f>
        <v>0</v>
      </c>
      <c r="Q26">
        <f>I26*(1000-(1000*0.61365*exp(17.502*U26/(240.97+U26))/(CF26+CG26)+CA26)/2)/(1000*0.61365*exp(17.502*U26/(240.97+U26))/(CF26+CG26)-CA26)</f>
        <v>0</v>
      </c>
      <c r="R26">
        <f>1/((BU26+1)/(O26/1.6)+1/(P26/1.37)) + BU26/((BU26+1)/(O26/1.6) + BU26/(P26/1.37))</f>
        <v>0</v>
      </c>
      <c r="S26">
        <f>(BQ26*BS26)</f>
        <v>0</v>
      </c>
      <c r="T26">
        <f>(CH26+(S26+2*0.95*5.67E-8*(((CH26+$B$7)+273)^4-(CH26+273)^4)-44100*I26)/(1.84*29.3*P26+8*0.95*5.67E-8*(CH26+273)^3))</f>
        <v>0</v>
      </c>
      <c r="U26">
        <f>($C$7*CI26+$D$7*CJ26+$E$7*T26)</f>
        <v>0</v>
      </c>
      <c r="V26">
        <f>0.61365*exp(17.502*U26/(240.97+U26))</f>
        <v>0</v>
      </c>
      <c r="W26">
        <f>(X26/Y26*100)</f>
        <v>0</v>
      </c>
      <c r="X26">
        <f>CA26*(CF26+CG26)/1000</f>
        <v>0</v>
      </c>
      <c r="Y26">
        <f>0.61365*exp(17.502*CH26/(240.97+CH26))</f>
        <v>0</v>
      </c>
      <c r="Z26">
        <f>(V26-CA26*(CF26+CG26)/1000)</f>
        <v>0</v>
      </c>
      <c r="AA26">
        <f>(-I26*44100)</f>
        <v>0</v>
      </c>
      <c r="AB26">
        <f>2*29.3*P26*0.92*(CH26-U26)</f>
        <v>0</v>
      </c>
      <c r="AC26">
        <f>2*0.95*5.67E-8*(((CH26+$B$7)+273)^4-(U26+273)^4)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MAX(0,($B$13+$C$13*CM26)/(1+$D$13*CM26)*CF26/(CH26+273)*$E$13)</f>
        <v>0</v>
      </c>
      <c r="AJ26" t="s">
        <v>297</v>
      </c>
      <c r="AK26">
        <v>0</v>
      </c>
      <c r="AL26">
        <v>0</v>
      </c>
      <c r="AM26">
        <f>AL26-AK26</f>
        <v>0</v>
      </c>
      <c r="AN26">
        <f>AM26/AL26</f>
        <v>0</v>
      </c>
      <c r="AO26">
        <v>0</v>
      </c>
      <c r="AP26" t="s">
        <v>297</v>
      </c>
      <c r="AQ26">
        <v>0</v>
      </c>
      <c r="AR26">
        <v>0</v>
      </c>
      <c r="AS26">
        <f>1-AQ26/AR26</f>
        <v>0</v>
      </c>
      <c r="AT26">
        <v>0.5</v>
      </c>
      <c r="AU26">
        <f>BQ26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297</v>
      </c>
      <c r="BB26">
        <v>0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f>$B$11*CN26+$C$11*CO26+$F$11*CP26*(1-CS26)</f>
        <v>0</v>
      </c>
      <c r="BQ26">
        <f>BP26*BR26</f>
        <v>0</v>
      </c>
      <c r="BR26">
        <f>($B$11*$D$9+$C$11*$D$9+$F$11*((DC26+CU26)/MAX(DC26+CU26+DD26, 0.1)*$I$9+DD26/MAX(DC26+CU26+DD26, 0.1)*$J$9))/($B$11+$C$11+$F$11)</f>
        <v>0</v>
      </c>
      <c r="BS26">
        <f>($B$11*$K$9+$C$11*$K$9+$F$11*((DC26+CU26)/MAX(DC26+CU26+DD26, 0.1)*$P$9+DD26/MAX(DC26+CU26+DD26, 0.1)*$Q$9))/($B$11+$C$11+$F$11)</f>
        <v>0</v>
      </c>
      <c r="BT26">
        <v>6</v>
      </c>
      <c r="BU26">
        <v>0.5</v>
      </c>
      <c r="BV26" t="s">
        <v>298</v>
      </c>
      <c r="BW26">
        <v>2</v>
      </c>
      <c r="BX26">
        <v>1620334166.1</v>
      </c>
      <c r="BY26">
        <v>398.496032258064</v>
      </c>
      <c r="BZ26">
        <v>420.008419354839</v>
      </c>
      <c r="CA26">
        <v>17.5456064516129</v>
      </c>
      <c r="CB26">
        <v>12.53</v>
      </c>
      <c r="CC26">
        <v>395.906225806452</v>
      </c>
      <c r="CD26">
        <v>17.5465838709677</v>
      </c>
      <c r="CE26">
        <v>600.021677419355</v>
      </c>
      <c r="CF26">
        <v>100.15335483871</v>
      </c>
      <c r="CG26">
        <v>0.0998792838709677</v>
      </c>
      <c r="CH26">
        <v>26.5125032258065</v>
      </c>
      <c r="CI26">
        <v>25.4304290322581</v>
      </c>
      <c r="CJ26">
        <v>999.9</v>
      </c>
      <c r="CK26">
        <v>0</v>
      </c>
      <c r="CL26">
        <v>0</v>
      </c>
      <c r="CM26">
        <v>9996.34967741935</v>
      </c>
      <c r="CN26">
        <v>0</v>
      </c>
      <c r="CO26">
        <v>0.221023</v>
      </c>
      <c r="CP26">
        <v>882.993774193548</v>
      </c>
      <c r="CQ26">
        <v>0.954990387096774</v>
      </c>
      <c r="CR26">
        <v>0.0450100903225807</v>
      </c>
      <c r="CS26">
        <v>0</v>
      </c>
      <c r="CT26">
        <v>1236.25193548387</v>
      </c>
      <c r="CU26">
        <v>4.99999</v>
      </c>
      <c r="CV26">
        <v>10965.2419354839</v>
      </c>
      <c r="CW26">
        <v>7633.0664516129</v>
      </c>
      <c r="CX26">
        <v>40.129</v>
      </c>
      <c r="CY26">
        <v>43</v>
      </c>
      <c r="CZ26">
        <v>41.7073225806451</v>
      </c>
      <c r="DA26">
        <v>42.437</v>
      </c>
      <c r="DB26">
        <v>42.745935483871</v>
      </c>
      <c r="DC26">
        <v>838.475161290323</v>
      </c>
      <c r="DD26">
        <v>39.52</v>
      </c>
      <c r="DE26">
        <v>0</v>
      </c>
      <c r="DF26">
        <v>1620334174.9</v>
      </c>
      <c r="DG26">
        <v>0</v>
      </c>
      <c r="DH26">
        <v>1236.2396</v>
      </c>
      <c r="DI26">
        <v>1.52153846838592</v>
      </c>
      <c r="DJ26">
        <v>9.83076924172831</v>
      </c>
      <c r="DK26">
        <v>10965.392</v>
      </c>
      <c r="DL26">
        <v>15</v>
      </c>
      <c r="DM26">
        <v>1620333530.6</v>
      </c>
      <c r="DN26" t="s">
        <v>299</v>
      </c>
      <c r="DO26">
        <v>1620333519.6</v>
      </c>
      <c r="DP26">
        <v>1620333530.6</v>
      </c>
      <c r="DQ26">
        <v>59</v>
      </c>
      <c r="DR26">
        <v>0.059</v>
      </c>
      <c r="DS26">
        <v>-0.002</v>
      </c>
      <c r="DT26">
        <v>2.59</v>
      </c>
      <c r="DU26">
        <v>-0.001</v>
      </c>
      <c r="DV26">
        <v>420</v>
      </c>
      <c r="DW26">
        <v>12</v>
      </c>
      <c r="DX26">
        <v>0.09</v>
      </c>
      <c r="DY26">
        <v>0.02</v>
      </c>
      <c r="DZ26">
        <v>-21.4992975</v>
      </c>
      <c r="EA26">
        <v>-0.0907103189492686</v>
      </c>
      <c r="EB26">
        <v>0.0358403996036597</v>
      </c>
      <c r="EC26">
        <v>1</v>
      </c>
      <c r="ED26">
        <v>1236.14558823529</v>
      </c>
      <c r="EE26">
        <v>1.57238011769204</v>
      </c>
      <c r="EF26">
        <v>0.24121251524049</v>
      </c>
      <c r="EG26">
        <v>1</v>
      </c>
      <c r="EH26">
        <v>5.01509675</v>
      </c>
      <c r="EI26">
        <v>0.0130879924953047</v>
      </c>
      <c r="EJ26">
        <v>0.00141516498596453</v>
      </c>
      <c r="EK26">
        <v>1</v>
      </c>
      <c r="EL26">
        <v>3</v>
      </c>
      <c r="EM26">
        <v>3</v>
      </c>
      <c r="EN26" t="s">
        <v>303</v>
      </c>
      <c r="EO26">
        <v>100</v>
      </c>
      <c r="EP26">
        <v>100</v>
      </c>
      <c r="EQ26">
        <v>2.59</v>
      </c>
      <c r="ER26">
        <v>-0.001</v>
      </c>
      <c r="ES26">
        <v>2.58979999999991</v>
      </c>
      <c r="ET26">
        <v>0</v>
      </c>
      <c r="EU26">
        <v>0</v>
      </c>
      <c r="EV26">
        <v>0</v>
      </c>
      <c r="EW26">
        <v>-0.000965000000000771</v>
      </c>
      <c r="EX26">
        <v>0</v>
      </c>
      <c r="EY26">
        <v>0</v>
      </c>
      <c r="EZ26">
        <v>0</v>
      </c>
      <c r="FA26">
        <v>-1</v>
      </c>
      <c r="FB26">
        <v>-1</v>
      </c>
      <c r="FC26">
        <v>-1</v>
      </c>
      <c r="FD26">
        <v>-1</v>
      </c>
      <c r="FE26">
        <v>10.9</v>
      </c>
      <c r="FF26">
        <v>10.7</v>
      </c>
      <c r="FG26">
        <v>2</v>
      </c>
      <c r="FH26">
        <v>634.444</v>
      </c>
      <c r="FI26">
        <v>369.253</v>
      </c>
      <c r="FJ26">
        <v>24.9999</v>
      </c>
      <c r="FK26">
        <v>25.8774</v>
      </c>
      <c r="FL26">
        <v>30.0002</v>
      </c>
      <c r="FM26">
        <v>25.8337</v>
      </c>
      <c r="FN26">
        <v>25.8528</v>
      </c>
      <c r="FO26">
        <v>20.7184</v>
      </c>
      <c r="FP26">
        <v>22.921</v>
      </c>
      <c r="FQ26">
        <v>27.9656</v>
      </c>
      <c r="FR26">
        <v>25</v>
      </c>
      <c r="FS26">
        <v>420</v>
      </c>
      <c r="FT26">
        <v>12.5805</v>
      </c>
      <c r="FU26">
        <v>101.411</v>
      </c>
      <c r="FV26">
        <v>102.227</v>
      </c>
    </row>
    <row r="27" spans="1:178">
      <c r="A27">
        <v>11</v>
      </c>
      <c r="B27">
        <v>1620334234.1</v>
      </c>
      <c r="C27">
        <v>600</v>
      </c>
      <c r="D27" t="s">
        <v>320</v>
      </c>
      <c r="E27" t="s">
        <v>321</v>
      </c>
      <c r="H27">
        <v>1620334226.1</v>
      </c>
      <c r="I27">
        <f>CE27*AG27*(CA27-CB27)/(100*BT27*(1000-AG27*CA27))</f>
        <v>0</v>
      </c>
      <c r="J27">
        <f>CE27*AG27*(BZ27-BY27*(1000-AG27*CB27)/(1000-AG27*CA27))/(100*BT27)</f>
        <v>0</v>
      </c>
      <c r="K27">
        <f>BY27 - IF(AG27&gt;1, J27*BT27*100.0/(AI27*CM27), 0)</f>
        <v>0</v>
      </c>
      <c r="L27">
        <f>((R27-I27/2)*K27-J27)/(R27+I27/2)</f>
        <v>0</v>
      </c>
      <c r="M27">
        <f>L27*(CF27+CG27)/1000.0</f>
        <v>0</v>
      </c>
      <c r="N27">
        <f>(BY27 - IF(AG27&gt;1, J27*BT27*100.0/(AI27*CM27), 0))*(CF27+CG27)/1000.0</f>
        <v>0</v>
      </c>
      <c r="O27">
        <f>2.0/((1/Q27-1/P27)+SIGN(Q27)*SQRT((1/Q27-1/P27)*(1/Q27-1/P27) + 4*BU27/((BU27+1)*(BU27+1))*(2*1/Q27*1/P27-1/P27*1/P27)))</f>
        <v>0</v>
      </c>
      <c r="P27">
        <f>IF(LEFT(BV27,1)&lt;&gt;"0",IF(LEFT(BV27,1)="1",3.0,BW27),$D$5+$E$5*(CM27*CF27/($K$5*1000))+$F$5*(CM27*CF27/($K$5*1000))*MAX(MIN(BT27,$J$5),$I$5)*MAX(MIN(BT27,$J$5),$I$5)+$G$5*MAX(MIN(BT27,$J$5),$I$5)*(CM27*CF27/($K$5*1000))+$H$5*(CM27*CF27/($K$5*1000))*(CM27*CF27/($K$5*1000)))</f>
        <v>0</v>
      </c>
      <c r="Q27">
        <f>I27*(1000-(1000*0.61365*exp(17.502*U27/(240.97+U27))/(CF27+CG27)+CA27)/2)/(1000*0.61365*exp(17.502*U27/(240.97+U27))/(CF27+CG27)-CA27)</f>
        <v>0</v>
      </c>
      <c r="R27">
        <f>1/((BU27+1)/(O27/1.6)+1/(P27/1.37)) + BU27/((BU27+1)/(O27/1.6) + BU27/(P27/1.37))</f>
        <v>0</v>
      </c>
      <c r="S27">
        <f>(BQ27*BS27)</f>
        <v>0</v>
      </c>
      <c r="T27">
        <f>(CH27+(S27+2*0.95*5.67E-8*(((CH27+$B$7)+273)^4-(CH27+273)^4)-44100*I27)/(1.84*29.3*P27+8*0.95*5.67E-8*(CH27+273)^3))</f>
        <v>0</v>
      </c>
      <c r="U27">
        <f>($C$7*CI27+$D$7*CJ27+$E$7*T27)</f>
        <v>0</v>
      </c>
      <c r="V27">
        <f>0.61365*exp(17.502*U27/(240.97+U27))</f>
        <v>0</v>
      </c>
      <c r="W27">
        <f>(X27/Y27*100)</f>
        <v>0</v>
      </c>
      <c r="X27">
        <f>CA27*(CF27+CG27)/1000</f>
        <v>0</v>
      </c>
      <c r="Y27">
        <f>0.61365*exp(17.502*CH27/(240.97+CH27))</f>
        <v>0</v>
      </c>
      <c r="Z27">
        <f>(V27-CA27*(CF27+CG27)/1000)</f>
        <v>0</v>
      </c>
      <c r="AA27">
        <f>(-I27*44100)</f>
        <v>0</v>
      </c>
      <c r="AB27">
        <f>2*29.3*P27*0.92*(CH27-U27)</f>
        <v>0</v>
      </c>
      <c r="AC27">
        <f>2*0.95*5.67E-8*(((CH27+$B$7)+273)^4-(U27+273)^4)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MAX(0,($B$13+$C$13*CM27)/(1+$D$13*CM27)*CF27/(CH27+273)*$E$13)</f>
        <v>0</v>
      </c>
      <c r="AJ27" t="s">
        <v>297</v>
      </c>
      <c r="AK27">
        <v>0</v>
      </c>
      <c r="AL27">
        <v>0</v>
      </c>
      <c r="AM27">
        <f>AL27-AK27</f>
        <v>0</v>
      </c>
      <c r="AN27">
        <f>AM27/AL27</f>
        <v>0</v>
      </c>
      <c r="AO27">
        <v>0</v>
      </c>
      <c r="AP27" t="s">
        <v>297</v>
      </c>
      <c r="AQ27">
        <v>0</v>
      </c>
      <c r="AR27">
        <v>0</v>
      </c>
      <c r="AS27">
        <f>1-AQ27/AR27</f>
        <v>0</v>
      </c>
      <c r="AT27">
        <v>0.5</v>
      </c>
      <c r="AU27">
        <f>BQ27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297</v>
      </c>
      <c r="BB27">
        <v>0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f>$B$11*CN27+$C$11*CO27+$F$11*CP27*(1-CS27)</f>
        <v>0</v>
      </c>
      <c r="BQ27">
        <f>BP27*BR27</f>
        <v>0</v>
      </c>
      <c r="BR27">
        <f>($B$11*$D$9+$C$11*$D$9+$F$11*((DC27+CU27)/MAX(DC27+CU27+DD27, 0.1)*$I$9+DD27/MAX(DC27+CU27+DD27, 0.1)*$J$9))/($B$11+$C$11+$F$11)</f>
        <v>0</v>
      </c>
      <c r="BS27">
        <f>($B$11*$K$9+$C$11*$K$9+$F$11*((DC27+CU27)/MAX(DC27+CU27+DD27, 0.1)*$P$9+DD27/MAX(DC27+CU27+DD27, 0.1)*$Q$9))/($B$11+$C$11+$F$11)</f>
        <v>0</v>
      </c>
      <c r="BT27">
        <v>6</v>
      </c>
      <c r="BU27">
        <v>0.5</v>
      </c>
      <c r="BV27" t="s">
        <v>298</v>
      </c>
      <c r="BW27">
        <v>2</v>
      </c>
      <c r="BX27">
        <v>1620334226.1</v>
      </c>
      <c r="BY27">
        <v>398.516419354839</v>
      </c>
      <c r="BZ27">
        <v>420.014580645161</v>
      </c>
      <c r="CA27">
        <v>17.5552612903226</v>
      </c>
      <c r="CB27">
        <v>12.5376258064516</v>
      </c>
      <c r="CC27">
        <v>395.926612903226</v>
      </c>
      <c r="CD27">
        <v>17.5562225806452</v>
      </c>
      <c r="CE27">
        <v>600.017096774194</v>
      </c>
      <c r="CF27">
        <v>100.152838709677</v>
      </c>
      <c r="CG27">
        <v>0.0998957677419355</v>
      </c>
      <c r="CH27">
        <v>26.5055709677419</v>
      </c>
      <c r="CI27">
        <v>25.424664516129</v>
      </c>
      <c r="CJ27">
        <v>999.9</v>
      </c>
      <c r="CK27">
        <v>0</v>
      </c>
      <c r="CL27">
        <v>0</v>
      </c>
      <c r="CM27">
        <v>10003.87</v>
      </c>
      <c r="CN27">
        <v>0</v>
      </c>
      <c r="CO27">
        <v>0.221023</v>
      </c>
      <c r="CP27">
        <v>882.995225806451</v>
      </c>
      <c r="CQ27">
        <v>0.954990387096774</v>
      </c>
      <c r="CR27">
        <v>0.0450100903225807</v>
      </c>
      <c r="CS27">
        <v>0</v>
      </c>
      <c r="CT27">
        <v>1237.74129032258</v>
      </c>
      <c r="CU27">
        <v>4.99999</v>
      </c>
      <c r="CV27">
        <v>10977.9838709677</v>
      </c>
      <c r="CW27">
        <v>7633.07935483871</v>
      </c>
      <c r="CX27">
        <v>40.125</v>
      </c>
      <c r="CY27">
        <v>43</v>
      </c>
      <c r="CZ27">
        <v>41.687</v>
      </c>
      <c r="DA27">
        <v>42.437</v>
      </c>
      <c r="DB27">
        <v>42.7073225806451</v>
      </c>
      <c r="DC27">
        <v>838.476774193549</v>
      </c>
      <c r="DD27">
        <v>39.52</v>
      </c>
      <c r="DE27">
        <v>0</v>
      </c>
      <c r="DF27">
        <v>1620334234.9</v>
      </c>
      <c r="DG27">
        <v>0</v>
      </c>
      <c r="DH27">
        <v>1237.7592</v>
      </c>
      <c r="DI27">
        <v>2.43076922291352</v>
      </c>
      <c r="DJ27">
        <v>11.2769230486145</v>
      </c>
      <c r="DK27">
        <v>10978.148</v>
      </c>
      <c r="DL27">
        <v>15</v>
      </c>
      <c r="DM27">
        <v>1620333530.6</v>
      </c>
      <c r="DN27" t="s">
        <v>299</v>
      </c>
      <c r="DO27">
        <v>1620333519.6</v>
      </c>
      <c r="DP27">
        <v>1620333530.6</v>
      </c>
      <c r="DQ27">
        <v>59</v>
      </c>
      <c r="DR27">
        <v>0.059</v>
      </c>
      <c r="DS27">
        <v>-0.002</v>
      </c>
      <c r="DT27">
        <v>2.59</v>
      </c>
      <c r="DU27">
        <v>-0.001</v>
      </c>
      <c r="DV27">
        <v>420</v>
      </c>
      <c r="DW27">
        <v>12</v>
      </c>
      <c r="DX27">
        <v>0.09</v>
      </c>
      <c r="DY27">
        <v>0.02</v>
      </c>
      <c r="DZ27">
        <v>-21.4986575</v>
      </c>
      <c r="EA27">
        <v>0.121856285178272</v>
      </c>
      <c r="EB27">
        <v>0.0289046785789083</v>
      </c>
      <c r="EC27">
        <v>1</v>
      </c>
      <c r="ED27">
        <v>1237.645</v>
      </c>
      <c r="EE27">
        <v>2.27191686490737</v>
      </c>
      <c r="EF27">
        <v>0.277735062075134</v>
      </c>
      <c r="EG27">
        <v>1</v>
      </c>
      <c r="EH27">
        <v>5.016859</v>
      </c>
      <c r="EI27">
        <v>0.0130228142588961</v>
      </c>
      <c r="EJ27">
        <v>0.00181662571819299</v>
      </c>
      <c r="EK27">
        <v>1</v>
      </c>
      <c r="EL27">
        <v>3</v>
      </c>
      <c r="EM27">
        <v>3</v>
      </c>
      <c r="EN27" t="s">
        <v>303</v>
      </c>
      <c r="EO27">
        <v>100</v>
      </c>
      <c r="EP27">
        <v>100</v>
      </c>
      <c r="EQ27">
        <v>2.59</v>
      </c>
      <c r="ER27">
        <v>-0.001</v>
      </c>
      <c r="ES27">
        <v>2.58979999999991</v>
      </c>
      <c r="ET27">
        <v>0</v>
      </c>
      <c r="EU27">
        <v>0</v>
      </c>
      <c r="EV27">
        <v>0</v>
      </c>
      <c r="EW27">
        <v>-0.000965000000000771</v>
      </c>
      <c r="EX27">
        <v>0</v>
      </c>
      <c r="EY27">
        <v>0</v>
      </c>
      <c r="EZ27">
        <v>0</v>
      </c>
      <c r="FA27">
        <v>-1</v>
      </c>
      <c r="FB27">
        <v>-1</v>
      </c>
      <c r="FC27">
        <v>-1</v>
      </c>
      <c r="FD27">
        <v>-1</v>
      </c>
      <c r="FE27">
        <v>11.9</v>
      </c>
      <c r="FF27">
        <v>11.7</v>
      </c>
      <c r="FG27">
        <v>2</v>
      </c>
      <c r="FH27">
        <v>634.671</v>
      </c>
      <c r="FI27">
        <v>369.253</v>
      </c>
      <c r="FJ27">
        <v>24.9998</v>
      </c>
      <c r="FK27">
        <v>25.8774</v>
      </c>
      <c r="FL27">
        <v>30.0002</v>
      </c>
      <c r="FM27">
        <v>25.8337</v>
      </c>
      <c r="FN27">
        <v>25.8528</v>
      </c>
      <c r="FO27">
        <v>20.7181</v>
      </c>
      <c r="FP27">
        <v>22.3402</v>
      </c>
      <c r="FQ27">
        <v>27.5932</v>
      </c>
      <c r="FR27">
        <v>25</v>
      </c>
      <c r="FS27">
        <v>420</v>
      </c>
      <c r="FT27">
        <v>12.5805</v>
      </c>
      <c r="FU27">
        <v>101.411</v>
      </c>
      <c r="FV27">
        <v>102.229</v>
      </c>
    </row>
    <row r="28" spans="1:178">
      <c r="A28">
        <v>12</v>
      </c>
      <c r="B28">
        <v>1620334294.1</v>
      </c>
      <c r="C28">
        <v>660</v>
      </c>
      <c r="D28" t="s">
        <v>322</v>
      </c>
      <c r="E28" t="s">
        <v>323</v>
      </c>
      <c r="H28">
        <v>1620334286.1</v>
      </c>
      <c r="I28">
        <f>CE28*AG28*(CA28-CB28)/(100*BT28*(1000-AG28*CA28))</f>
        <v>0</v>
      </c>
      <c r="J28">
        <f>CE28*AG28*(BZ28-BY28*(1000-AG28*CB28)/(1000-AG28*CA28))/(100*BT28)</f>
        <v>0</v>
      </c>
      <c r="K28">
        <f>BY28 - IF(AG28&gt;1, J28*BT28*100.0/(AI28*CM28), 0)</f>
        <v>0</v>
      </c>
      <c r="L28">
        <f>((R28-I28/2)*K28-J28)/(R28+I28/2)</f>
        <v>0</v>
      </c>
      <c r="M28">
        <f>L28*(CF28+CG28)/1000.0</f>
        <v>0</v>
      </c>
      <c r="N28">
        <f>(BY28 - IF(AG28&gt;1, J28*BT28*100.0/(AI28*CM28), 0))*(CF28+CG28)/1000.0</f>
        <v>0</v>
      </c>
      <c r="O28">
        <f>2.0/((1/Q28-1/P28)+SIGN(Q28)*SQRT((1/Q28-1/P28)*(1/Q28-1/P28) + 4*BU28/((BU28+1)*(BU28+1))*(2*1/Q28*1/P28-1/P28*1/P28)))</f>
        <v>0</v>
      </c>
      <c r="P28">
        <f>IF(LEFT(BV28,1)&lt;&gt;"0",IF(LEFT(BV28,1)="1",3.0,BW28),$D$5+$E$5*(CM28*CF28/($K$5*1000))+$F$5*(CM28*CF28/($K$5*1000))*MAX(MIN(BT28,$J$5),$I$5)*MAX(MIN(BT28,$J$5),$I$5)+$G$5*MAX(MIN(BT28,$J$5),$I$5)*(CM28*CF28/($K$5*1000))+$H$5*(CM28*CF28/($K$5*1000))*(CM28*CF28/($K$5*1000)))</f>
        <v>0</v>
      </c>
      <c r="Q28">
        <f>I28*(1000-(1000*0.61365*exp(17.502*U28/(240.97+U28))/(CF28+CG28)+CA28)/2)/(1000*0.61365*exp(17.502*U28/(240.97+U28))/(CF28+CG28)-CA28)</f>
        <v>0</v>
      </c>
      <c r="R28">
        <f>1/((BU28+1)/(O28/1.6)+1/(P28/1.37)) + BU28/((BU28+1)/(O28/1.6) + BU28/(P28/1.37))</f>
        <v>0</v>
      </c>
      <c r="S28">
        <f>(BQ28*BS28)</f>
        <v>0</v>
      </c>
      <c r="T28">
        <f>(CH28+(S28+2*0.95*5.67E-8*(((CH28+$B$7)+273)^4-(CH28+273)^4)-44100*I28)/(1.84*29.3*P28+8*0.95*5.67E-8*(CH28+273)^3))</f>
        <v>0</v>
      </c>
      <c r="U28">
        <f>($C$7*CI28+$D$7*CJ28+$E$7*T28)</f>
        <v>0</v>
      </c>
      <c r="V28">
        <f>0.61365*exp(17.502*U28/(240.97+U28))</f>
        <v>0</v>
      </c>
      <c r="W28">
        <f>(X28/Y28*100)</f>
        <v>0</v>
      </c>
      <c r="X28">
        <f>CA28*(CF28+CG28)/1000</f>
        <v>0</v>
      </c>
      <c r="Y28">
        <f>0.61365*exp(17.502*CH28/(240.97+CH28))</f>
        <v>0</v>
      </c>
      <c r="Z28">
        <f>(V28-CA28*(CF28+CG28)/1000)</f>
        <v>0</v>
      </c>
      <c r="AA28">
        <f>(-I28*44100)</f>
        <v>0</v>
      </c>
      <c r="AB28">
        <f>2*29.3*P28*0.92*(CH28-U28)</f>
        <v>0</v>
      </c>
      <c r="AC28">
        <f>2*0.95*5.67E-8*(((CH28+$B$7)+273)^4-(U28+273)^4)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MAX(0,($B$13+$C$13*CM28)/(1+$D$13*CM28)*CF28/(CH28+273)*$E$13)</f>
        <v>0</v>
      </c>
      <c r="AJ28" t="s">
        <v>297</v>
      </c>
      <c r="AK28">
        <v>0</v>
      </c>
      <c r="AL28">
        <v>0</v>
      </c>
      <c r="AM28">
        <f>AL28-AK28</f>
        <v>0</v>
      </c>
      <c r="AN28">
        <f>AM28/AL28</f>
        <v>0</v>
      </c>
      <c r="AO28">
        <v>0</v>
      </c>
      <c r="AP28" t="s">
        <v>297</v>
      </c>
      <c r="AQ28">
        <v>0</v>
      </c>
      <c r="AR28">
        <v>0</v>
      </c>
      <c r="AS28">
        <f>1-AQ28/AR28</f>
        <v>0</v>
      </c>
      <c r="AT28">
        <v>0.5</v>
      </c>
      <c r="AU28">
        <f>BQ28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297</v>
      </c>
      <c r="BB28">
        <v>0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f>$B$11*CN28+$C$11*CO28+$F$11*CP28*(1-CS28)</f>
        <v>0</v>
      </c>
      <c r="BQ28">
        <f>BP28*BR28</f>
        <v>0</v>
      </c>
      <c r="BR28">
        <f>($B$11*$D$9+$C$11*$D$9+$F$11*((DC28+CU28)/MAX(DC28+CU28+DD28, 0.1)*$I$9+DD28/MAX(DC28+CU28+DD28, 0.1)*$J$9))/($B$11+$C$11+$F$11)</f>
        <v>0</v>
      </c>
      <c r="BS28">
        <f>($B$11*$K$9+$C$11*$K$9+$F$11*((DC28+CU28)/MAX(DC28+CU28+DD28, 0.1)*$P$9+DD28/MAX(DC28+CU28+DD28, 0.1)*$Q$9))/($B$11+$C$11+$F$11)</f>
        <v>0</v>
      </c>
      <c r="BT28">
        <v>6</v>
      </c>
      <c r="BU28">
        <v>0.5</v>
      </c>
      <c r="BV28" t="s">
        <v>298</v>
      </c>
      <c r="BW28">
        <v>2</v>
      </c>
      <c r="BX28">
        <v>1620334286.1</v>
      </c>
      <c r="BY28">
        <v>398.472129032258</v>
      </c>
      <c r="BZ28">
        <v>419.989967741936</v>
      </c>
      <c r="CA28">
        <v>17.5449193548387</v>
      </c>
      <c r="CB28">
        <v>12.5275709677419</v>
      </c>
      <c r="CC28">
        <v>395.882322580645</v>
      </c>
      <c r="CD28">
        <v>17.5458774193548</v>
      </c>
      <c r="CE28">
        <v>600.013774193548</v>
      </c>
      <c r="CF28">
        <v>100.153709677419</v>
      </c>
      <c r="CG28">
        <v>0.100080351612903</v>
      </c>
      <c r="CH28">
        <v>26.4830258064516</v>
      </c>
      <c r="CI28">
        <v>25.3987129032258</v>
      </c>
      <c r="CJ28">
        <v>999.9</v>
      </c>
      <c r="CK28">
        <v>0</v>
      </c>
      <c r="CL28">
        <v>0</v>
      </c>
      <c r="CM28">
        <v>9990.42064516129</v>
      </c>
      <c r="CN28">
        <v>0</v>
      </c>
      <c r="CO28">
        <v>0.221023</v>
      </c>
      <c r="CP28">
        <v>883.005677419355</v>
      </c>
      <c r="CQ28">
        <v>0.95499</v>
      </c>
      <c r="CR28">
        <v>0.0450105</v>
      </c>
      <c r="CS28">
        <v>0</v>
      </c>
      <c r="CT28">
        <v>1239.49419354839</v>
      </c>
      <c r="CU28">
        <v>4.99999</v>
      </c>
      <c r="CV28">
        <v>10992.7129032258</v>
      </c>
      <c r="CW28">
        <v>7633.16935483871</v>
      </c>
      <c r="CX28">
        <v>40.125</v>
      </c>
      <c r="CY28">
        <v>43</v>
      </c>
      <c r="CZ28">
        <v>41.687</v>
      </c>
      <c r="DA28">
        <v>42.375</v>
      </c>
      <c r="DB28">
        <v>42.687</v>
      </c>
      <c r="DC28">
        <v>838.487419354839</v>
      </c>
      <c r="DD28">
        <v>39.52</v>
      </c>
      <c r="DE28">
        <v>0</v>
      </c>
      <c r="DF28">
        <v>1620334294.9</v>
      </c>
      <c r="DG28">
        <v>0</v>
      </c>
      <c r="DH28">
        <v>1239.4932</v>
      </c>
      <c r="DI28">
        <v>2.0530769287257</v>
      </c>
      <c r="DJ28">
        <v>15.2538461243494</v>
      </c>
      <c r="DK28">
        <v>10992.856</v>
      </c>
      <c r="DL28">
        <v>15</v>
      </c>
      <c r="DM28">
        <v>1620333530.6</v>
      </c>
      <c r="DN28" t="s">
        <v>299</v>
      </c>
      <c r="DO28">
        <v>1620333519.6</v>
      </c>
      <c r="DP28">
        <v>1620333530.6</v>
      </c>
      <c r="DQ28">
        <v>59</v>
      </c>
      <c r="DR28">
        <v>0.059</v>
      </c>
      <c r="DS28">
        <v>-0.002</v>
      </c>
      <c r="DT28">
        <v>2.59</v>
      </c>
      <c r="DU28">
        <v>-0.001</v>
      </c>
      <c r="DV28">
        <v>420</v>
      </c>
      <c r="DW28">
        <v>12</v>
      </c>
      <c r="DX28">
        <v>0.09</v>
      </c>
      <c r="DY28">
        <v>0.02</v>
      </c>
      <c r="DZ28">
        <v>-21.5171025</v>
      </c>
      <c r="EA28">
        <v>-0.0186517823639001</v>
      </c>
      <c r="EB28">
        <v>0.0184329255342174</v>
      </c>
      <c r="EC28">
        <v>1</v>
      </c>
      <c r="ED28">
        <v>1239.37176470588</v>
      </c>
      <c r="EE28">
        <v>1.89429322649516</v>
      </c>
      <c r="EF28">
        <v>0.232701153821011</v>
      </c>
      <c r="EG28">
        <v>1</v>
      </c>
      <c r="EH28">
        <v>5.02037</v>
      </c>
      <c r="EI28">
        <v>-0.0482098311444723</v>
      </c>
      <c r="EJ28">
        <v>0.00727229709239108</v>
      </c>
      <c r="EK28">
        <v>1</v>
      </c>
      <c r="EL28">
        <v>3</v>
      </c>
      <c r="EM28">
        <v>3</v>
      </c>
      <c r="EN28" t="s">
        <v>303</v>
      </c>
      <c r="EO28">
        <v>100</v>
      </c>
      <c r="EP28">
        <v>100</v>
      </c>
      <c r="EQ28">
        <v>2.59</v>
      </c>
      <c r="ER28">
        <v>-0.001</v>
      </c>
      <c r="ES28">
        <v>2.58979999999991</v>
      </c>
      <c r="ET28">
        <v>0</v>
      </c>
      <c r="EU28">
        <v>0</v>
      </c>
      <c r="EV28">
        <v>0</v>
      </c>
      <c r="EW28">
        <v>-0.000965000000000771</v>
      </c>
      <c r="EX28">
        <v>0</v>
      </c>
      <c r="EY28">
        <v>0</v>
      </c>
      <c r="EZ28">
        <v>0</v>
      </c>
      <c r="FA28">
        <v>-1</v>
      </c>
      <c r="FB28">
        <v>-1</v>
      </c>
      <c r="FC28">
        <v>-1</v>
      </c>
      <c r="FD28">
        <v>-1</v>
      </c>
      <c r="FE28">
        <v>12.9</v>
      </c>
      <c r="FF28">
        <v>12.7</v>
      </c>
      <c r="FG28">
        <v>2</v>
      </c>
      <c r="FH28">
        <v>634.608</v>
      </c>
      <c r="FI28">
        <v>369.403</v>
      </c>
      <c r="FJ28">
        <v>24.9997</v>
      </c>
      <c r="FK28">
        <v>25.8741</v>
      </c>
      <c r="FL28">
        <v>30</v>
      </c>
      <c r="FM28">
        <v>25.8315</v>
      </c>
      <c r="FN28">
        <v>25.8515</v>
      </c>
      <c r="FO28">
        <v>20.7209</v>
      </c>
      <c r="FP28">
        <v>21.7523</v>
      </c>
      <c r="FQ28">
        <v>27.2229</v>
      </c>
      <c r="FR28">
        <v>25</v>
      </c>
      <c r="FS28">
        <v>420</v>
      </c>
      <c r="FT28">
        <v>12.5805</v>
      </c>
      <c r="FU28">
        <v>101.41</v>
      </c>
      <c r="FV28">
        <v>102.228</v>
      </c>
    </row>
    <row r="29" spans="1:178">
      <c r="A29">
        <v>13</v>
      </c>
      <c r="B29">
        <v>1620334354.1</v>
      </c>
      <c r="C29">
        <v>720</v>
      </c>
      <c r="D29" t="s">
        <v>324</v>
      </c>
      <c r="E29" t="s">
        <v>325</v>
      </c>
      <c r="H29">
        <v>1620334346.1</v>
      </c>
      <c r="I29">
        <f>CE29*AG29*(CA29-CB29)/(100*BT29*(1000-AG29*CA29))</f>
        <v>0</v>
      </c>
      <c r="J29">
        <f>CE29*AG29*(BZ29-BY29*(1000-AG29*CB29)/(1000-AG29*CA29))/(100*BT29)</f>
        <v>0</v>
      </c>
      <c r="K29">
        <f>BY29 - IF(AG29&gt;1, J29*BT29*100.0/(AI29*CM29), 0)</f>
        <v>0</v>
      </c>
      <c r="L29">
        <f>((R29-I29/2)*K29-J29)/(R29+I29/2)</f>
        <v>0</v>
      </c>
      <c r="M29">
        <f>L29*(CF29+CG29)/1000.0</f>
        <v>0</v>
      </c>
      <c r="N29">
        <f>(BY29 - IF(AG29&gt;1, J29*BT29*100.0/(AI29*CM29), 0))*(CF29+CG29)/1000.0</f>
        <v>0</v>
      </c>
      <c r="O29">
        <f>2.0/((1/Q29-1/P29)+SIGN(Q29)*SQRT((1/Q29-1/P29)*(1/Q29-1/P29) + 4*BU29/((BU29+1)*(BU29+1))*(2*1/Q29*1/P29-1/P29*1/P29)))</f>
        <v>0</v>
      </c>
      <c r="P29">
        <f>IF(LEFT(BV29,1)&lt;&gt;"0",IF(LEFT(BV29,1)="1",3.0,BW29),$D$5+$E$5*(CM29*CF29/($K$5*1000))+$F$5*(CM29*CF29/($K$5*1000))*MAX(MIN(BT29,$J$5),$I$5)*MAX(MIN(BT29,$J$5),$I$5)+$G$5*MAX(MIN(BT29,$J$5),$I$5)*(CM29*CF29/($K$5*1000))+$H$5*(CM29*CF29/($K$5*1000))*(CM29*CF29/($K$5*1000)))</f>
        <v>0</v>
      </c>
      <c r="Q29">
        <f>I29*(1000-(1000*0.61365*exp(17.502*U29/(240.97+U29))/(CF29+CG29)+CA29)/2)/(1000*0.61365*exp(17.502*U29/(240.97+U29))/(CF29+CG29)-CA29)</f>
        <v>0</v>
      </c>
      <c r="R29">
        <f>1/((BU29+1)/(O29/1.6)+1/(P29/1.37)) + BU29/((BU29+1)/(O29/1.6) + BU29/(P29/1.37))</f>
        <v>0</v>
      </c>
      <c r="S29">
        <f>(BQ29*BS29)</f>
        <v>0</v>
      </c>
      <c r="T29">
        <f>(CH29+(S29+2*0.95*5.67E-8*(((CH29+$B$7)+273)^4-(CH29+273)^4)-44100*I29)/(1.84*29.3*P29+8*0.95*5.67E-8*(CH29+273)^3))</f>
        <v>0</v>
      </c>
      <c r="U29">
        <f>($C$7*CI29+$D$7*CJ29+$E$7*T29)</f>
        <v>0</v>
      </c>
      <c r="V29">
        <f>0.61365*exp(17.502*U29/(240.97+U29))</f>
        <v>0</v>
      </c>
      <c r="W29">
        <f>(X29/Y29*100)</f>
        <v>0</v>
      </c>
      <c r="X29">
        <f>CA29*(CF29+CG29)/1000</f>
        <v>0</v>
      </c>
      <c r="Y29">
        <f>0.61365*exp(17.502*CH29/(240.97+CH29))</f>
        <v>0</v>
      </c>
      <c r="Z29">
        <f>(V29-CA29*(CF29+CG29)/1000)</f>
        <v>0</v>
      </c>
      <c r="AA29">
        <f>(-I29*44100)</f>
        <v>0</v>
      </c>
      <c r="AB29">
        <f>2*29.3*P29*0.92*(CH29-U29)</f>
        <v>0</v>
      </c>
      <c r="AC29">
        <f>2*0.95*5.67E-8*(((CH29+$B$7)+273)^4-(U29+273)^4)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MAX(0,($B$13+$C$13*CM29)/(1+$D$13*CM29)*CF29/(CH29+273)*$E$13)</f>
        <v>0</v>
      </c>
      <c r="AJ29" t="s">
        <v>297</v>
      </c>
      <c r="AK29">
        <v>0</v>
      </c>
      <c r="AL29">
        <v>0</v>
      </c>
      <c r="AM29">
        <f>AL29-AK29</f>
        <v>0</v>
      </c>
      <c r="AN29">
        <f>AM29/AL29</f>
        <v>0</v>
      </c>
      <c r="AO29">
        <v>0</v>
      </c>
      <c r="AP29" t="s">
        <v>297</v>
      </c>
      <c r="AQ29">
        <v>0</v>
      </c>
      <c r="AR29">
        <v>0</v>
      </c>
      <c r="AS29">
        <f>1-AQ29/AR29</f>
        <v>0</v>
      </c>
      <c r="AT29">
        <v>0.5</v>
      </c>
      <c r="AU29">
        <f>BQ29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297</v>
      </c>
      <c r="BB29">
        <v>0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f>$B$11*CN29+$C$11*CO29+$F$11*CP29*(1-CS29)</f>
        <v>0</v>
      </c>
      <c r="BQ29">
        <f>BP29*BR29</f>
        <v>0</v>
      </c>
      <c r="BR29">
        <f>($B$11*$D$9+$C$11*$D$9+$F$11*((DC29+CU29)/MAX(DC29+CU29+DD29, 0.1)*$I$9+DD29/MAX(DC29+CU29+DD29, 0.1)*$J$9))/($B$11+$C$11+$F$11)</f>
        <v>0</v>
      </c>
      <c r="BS29">
        <f>($B$11*$K$9+$C$11*$K$9+$F$11*((DC29+CU29)/MAX(DC29+CU29+DD29, 0.1)*$P$9+DD29/MAX(DC29+CU29+DD29, 0.1)*$Q$9))/($B$11+$C$11+$F$11)</f>
        <v>0</v>
      </c>
      <c r="BT29">
        <v>6</v>
      </c>
      <c r="BU29">
        <v>0.5</v>
      </c>
      <c r="BV29" t="s">
        <v>298</v>
      </c>
      <c r="BW29">
        <v>2</v>
      </c>
      <c r="BX29">
        <v>1620334346.1</v>
      </c>
      <c r="BY29">
        <v>398.475483870968</v>
      </c>
      <c r="BZ29">
        <v>420.003935483871</v>
      </c>
      <c r="CA29">
        <v>17.5589677419355</v>
      </c>
      <c r="CB29">
        <v>12.530135483871</v>
      </c>
      <c r="CC29">
        <v>395.885741935484</v>
      </c>
      <c r="CD29">
        <v>17.559935483871</v>
      </c>
      <c r="CE29">
        <v>600.029</v>
      </c>
      <c r="CF29">
        <v>100.153516129032</v>
      </c>
      <c r="CG29">
        <v>0.0999812419354839</v>
      </c>
      <c r="CH29">
        <v>26.468535483871</v>
      </c>
      <c r="CI29">
        <v>25.3779548387097</v>
      </c>
      <c r="CJ29">
        <v>999.9</v>
      </c>
      <c r="CK29">
        <v>0</v>
      </c>
      <c r="CL29">
        <v>0</v>
      </c>
      <c r="CM29">
        <v>10003.534516129</v>
      </c>
      <c r="CN29">
        <v>0</v>
      </c>
      <c r="CO29">
        <v>0.221023</v>
      </c>
      <c r="CP29">
        <v>883.000806451613</v>
      </c>
      <c r="CQ29">
        <v>0.954993612903226</v>
      </c>
      <c r="CR29">
        <v>0.0450067741935484</v>
      </c>
      <c r="CS29">
        <v>0</v>
      </c>
      <c r="CT29">
        <v>1241.04677419355</v>
      </c>
      <c r="CU29">
        <v>4.99999</v>
      </c>
      <c r="CV29">
        <v>11005.7967741935</v>
      </c>
      <c r="CW29">
        <v>7633.13677419355</v>
      </c>
      <c r="CX29">
        <v>40.0945161290322</v>
      </c>
      <c r="CY29">
        <v>42.945129032258</v>
      </c>
      <c r="CZ29">
        <v>41.687</v>
      </c>
      <c r="DA29">
        <v>42.3404516129032</v>
      </c>
      <c r="DB29">
        <v>42.687</v>
      </c>
      <c r="DC29">
        <v>838.484838709677</v>
      </c>
      <c r="DD29">
        <v>39.5154838709677</v>
      </c>
      <c r="DE29">
        <v>0</v>
      </c>
      <c r="DF29">
        <v>1620334354.9</v>
      </c>
      <c r="DG29">
        <v>0</v>
      </c>
      <c r="DH29">
        <v>1241.062</v>
      </c>
      <c r="DI29">
        <v>2.08692307354564</v>
      </c>
      <c r="DJ29">
        <v>17.5846154280748</v>
      </c>
      <c r="DK29">
        <v>11005.784</v>
      </c>
      <c r="DL29">
        <v>15</v>
      </c>
      <c r="DM29">
        <v>1620333530.6</v>
      </c>
      <c r="DN29" t="s">
        <v>299</v>
      </c>
      <c r="DO29">
        <v>1620333519.6</v>
      </c>
      <c r="DP29">
        <v>1620333530.6</v>
      </c>
      <c r="DQ29">
        <v>59</v>
      </c>
      <c r="DR29">
        <v>0.059</v>
      </c>
      <c r="DS29">
        <v>-0.002</v>
      </c>
      <c r="DT29">
        <v>2.59</v>
      </c>
      <c r="DU29">
        <v>-0.001</v>
      </c>
      <c r="DV29">
        <v>420</v>
      </c>
      <c r="DW29">
        <v>12</v>
      </c>
      <c r="DX29">
        <v>0.09</v>
      </c>
      <c r="DY29">
        <v>0.02</v>
      </c>
      <c r="DZ29">
        <v>-21.519915</v>
      </c>
      <c r="EA29">
        <v>-0.0522956848029844</v>
      </c>
      <c r="EB29">
        <v>0.0417745589444105</v>
      </c>
      <c r="EC29">
        <v>1</v>
      </c>
      <c r="ED29">
        <v>1240.93705882353</v>
      </c>
      <c r="EE29">
        <v>2.20426192563142</v>
      </c>
      <c r="EF29">
        <v>0.288082192231622</v>
      </c>
      <c r="EG29">
        <v>1</v>
      </c>
      <c r="EH29">
        <v>5.028442</v>
      </c>
      <c r="EI29">
        <v>0.00841688555345496</v>
      </c>
      <c r="EJ29">
        <v>0.000921841092596766</v>
      </c>
      <c r="EK29">
        <v>1</v>
      </c>
      <c r="EL29">
        <v>3</v>
      </c>
      <c r="EM29">
        <v>3</v>
      </c>
      <c r="EN29" t="s">
        <v>303</v>
      </c>
      <c r="EO29">
        <v>100</v>
      </c>
      <c r="EP29">
        <v>100</v>
      </c>
      <c r="EQ29">
        <v>2.59</v>
      </c>
      <c r="ER29">
        <v>-0.0009</v>
      </c>
      <c r="ES29">
        <v>2.58979999999991</v>
      </c>
      <c r="ET29">
        <v>0</v>
      </c>
      <c r="EU29">
        <v>0</v>
      </c>
      <c r="EV29">
        <v>0</v>
      </c>
      <c r="EW29">
        <v>-0.000965000000000771</v>
      </c>
      <c r="EX29">
        <v>0</v>
      </c>
      <c r="EY29">
        <v>0</v>
      </c>
      <c r="EZ29">
        <v>0</v>
      </c>
      <c r="FA29">
        <v>-1</v>
      </c>
      <c r="FB29">
        <v>-1</v>
      </c>
      <c r="FC29">
        <v>-1</v>
      </c>
      <c r="FD29">
        <v>-1</v>
      </c>
      <c r="FE29">
        <v>13.9</v>
      </c>
      <c r="FF29">
        <v>13.7</v>
      </c>
      <c r="FG29">
        <v>2</v>
      </c>
      <c r="FH29">
        <v>635.068</v>
      </c>
      <c r="FI29">
        <v>369.421</v>
      </c>
      <c r="FJ29">
        <v>24.9997</v>
      </c>
      <c r="FK29">
        <v>25.8687</v>
      </c>
      <c r="FL29">
        <v>30</v>
      </c>
      <c r="FM29">
        <v>25.8272</v>
      </c>
      <c r="FN29">
        <v>25.8484</v>
      </c>
      <c r="FO29">
        <v>20.7185</v>
      </c>
      <c r="FP29">
        <v>21.7523</v>
      </c>
      <c r="FQ29">
        <v>27.2229</v>
      </c>
      <c r="FR29">
        <v>25</v>
      </c>
      <c r="FS29">
        <v>420</v>
      </c>
      <c r="FT29">
        <v>12.5805</v>
      </c>
      <c r="FU29">
        <v>101.411</v>
      </c>
      <c r="FV29">
        <v>102.229</v>
      </c>
    </row>
    <row r="30" spans="1:178">
      <c r="A30">
        <v>14</v>
      </c>
      <c r="B30">
        <v>1620334414.1</v>
      </c>
      <c r="C30">
        <v>780</v>
      </c>
      <c r="D30" t="s">
        <v>326</v>
      </c>
      <c r="E30" t="s">
        <v>327</v>
      </c>
      <c r="H30">
        <v>1620334406.1</v>
      </c>
      <c r="I30">
        <f>CE30*AG30*(CA30-CB30)/(100*BT30*(1000-AG30*CA30))</f>
        <v>0</v>
      </c>
      <c r="J30">
        <f>CE30*AG30*(BZ30-BY30*(1000-AG30*CB30)/(1000-AG30*CA30))/(100*BT30)</f>
        <v>0</v>
      </c>
      <c r="K30">
        <f>BY30 - IF(AG30&gt;1, J30*BT30*100.0/(AI30*CM30), 0)</f>
        <v>0</v>
      </c>
      <c r="L30">
        <f>((R30-I30/2)*K30-J30)/(R30+I30/2)</f>
        <v>0</v>
      </c>
      <c r="M30">
        <f>L30*(CF30+CG30)/1000.0</f>
        <v>0</v>
      </c>
      <c r="N30">
        <f>(BY30 - IF(AG30&gt;1, J30*BT30*100.0/(AI30*CM30), 0))*(CF30+CG30)/1000.0</f>
        <v>0</v>
      </c>
      <c r="O30">
        <f>2.0/((1/Q30-1/P30)+SIGN(Q30)*SQRT((1/Q30-1/P30)*(1/Q30-1/P30) + 4*BU30/((BU30+1)*(BU30+1))*(2*1/Q30*1/P30-1/P30*1/P30)))</f>
        <v>0</v>
      </c>
      <c r="P30">
        <f>IF(LEFT(BV30,1)&lt;&gt;"0",IF(LEFT(BV30,1)="1",3.0,BW30),$D$5+$E$5*(CM30*CF30/($K$5*1000))+$F$5*(CM30*CF30/($K$5*1000))*MAX(MIN(BT30,$J$5),$I$5)*MAX(MIN(BT30,$J$5),$I$5)+$G$5*MAX(MIN(BT30,$J$5),$I$5)*(CM30*CF30/($K$5*1000))+$H$5*(CM30*CF30/($K$5*1000))*(CM30*CF30/($K$5*1000)))</f>
        <v>0</v>
      </c>
      <c r="Q30">
        <f>I30*(1000-(1000*0.61365*exp(17.502*U30/(240.97+U30))/(CF30+CG30)+CA30)/2)/(1000*0.61365*exp(17.502*U30/(240.97+U30))/(CF30+CG30)-CA30)</f>
        <v>0</v>
      </c>
      <c r="R30">
        <f>1/((BU30+1)/(O30/1.6)+1/(P30/1.37)) + BU30/((BU30+1)/(O30/1.6) + BU30/(P30/1.37))</f>
        <v>0</v>
      </c>
      <c r="S30">
        <f>(BQ30*BS30)</f>
        <v>0</v>
      </c>
      <c r="T30">
        <f>(CH30+(S30+2*0.95*5.67E-8*(((CH30+$B$7)+273)^4-(CH30+273)^4)-44100*I30)/(1.84*29.3*P30+8*0.95*5.67E-8*(CH30+273)^3))</f>
        <v>0</v>
      </c>
      <c r="U30">
        <f>($C$7*CI30+$D$7*CJ30+$E$7*T30)</f>
        <v>0</v>
      </c>
      <c r="V30">
        <f>0.61365*exp(17.502*U30/(240.97+U30))</f>
        <v>0</v>
      </c>
      <c r="W30">
        <f>(X30/Y30*100)</f>
        <v>0</v>
      </c>
      <c r="X30">
        <f>CA30*(CF30+CG30)/1000</f>
        <v>0</v>
      </c>
      <c r="Y30">
        <f>0.61365*exp(17.502*CH30/(240.97+CH30))</f>
        <v>0</v>
      </c>
      <c r="Z30">
        <f>(V30-CA30*(CF30+CG30)/1000)</f>
        <v>0</v>
      </c>
      <c r="AA30">
        <f>(-I30*44100)</f>
        <v>0</v>
      </c>
      <c r="AB30">
        <f>2*29.3*P30*0.92*(CH30-U30)</f>
        <v>0</v>
      </c>
      <c r="AC30">
        <f>2*0.95*5.67E-8*(((CH30+$B$7)+273)^4-(U30+273)^4)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MAX(0,($B$13+$C$13*CM30)/(1+$D$13*CM30)*CF30/(CH30+273)*$E$13)</f>
        <v>0</v>
      </c>
      <c r="AJ30" t="s">
        <v>297</v>
      </c>
      <c r="AK30">
        <v>0</v>
      </c>
      <c r="AL30">
        <v>0</v>
      </c>
      <c r="AM30">
        <f>AL30-AK30</f>
        <v>0</v>
      </c>
      <c r="AN30">
        <f>AM30/AL30</f>
        <v>0</v>
      </c>
      <c r="AO30">
        <v>0</v>
      </c>
      <c r="AP30" t="s">
        <v>297</v>
      </c>
      <c r="AQ30">
        <v>0</v>
      </c>
      <c r="AR30">
        <v>0</v>
      </c>
      <c r="AS30">
        <f>1-AQ30/AR30</f>
        <v>0</v>
      </c>
      <c r="AT30">
        <v>0.5</v>
      </c>
      <c r="AU30">
        <f>BQ30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297</v>
      </c>
      <c r="BB30">
        <v>0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f>$B$11*CN30+$C$11*CO30+$F$11*CP30*(1-CS30)</f>
        <v>0</v>
      </c>
      <c r="BQ30">
        <f>BP30*BR30</f>
        <v>0</v>
      </c>
      <c r="BR30">
        <f>($B$11*$D$9+$C$11*$D$9+$F$11*((DC30+CU30)/MAX(DC30+CU30+DD30, 0.1)*$I$9+DD30/MAX(DC30+CU30+DD30, 0.1)*$J$9))/($B$11+$C$11+$F$11)</f>
        <v>0</v>
      </c>
      <c r="BS30">
        <f>($B$11*$K$9+$C$11*$K$9+$F$11*((DC30+CU30)/MAX(DC30+CU30+DD30, 0.1)*$P$9+DD30/MAX(DC30+CU30+DD30, 0.1)*$Q$9))/($B$11+$C$11+$F$11)</f>
        <v>0</v>
      </c>
      <c r="BT30">
        <v>6</v>
      </c>
      <c r="BU30">
        <v>0.5</v>
      </c>
      <c r="BV30" t="s">
        <v>298</v>
      </c>
      <c r="BW30">
        <v>2</v>
      </c>
      <c r="BX30">
        <v>1620334406.1</v>
      </c>
      <c r="BY30">
        <v>398.463806451613</v>
      </c>
      <c r="BZ30">
        <v>420.006935483871</v>
      </c>
      <c r="CA30">
        <v>17.5870064516129</v>
      </c>
      <c r="CB30">
        <v>12.5647161290323</v>
      </c>
      <c r="CC30">
        <v>395.873935483871</v>
      </c>
      <c r="CD30">
        <v>17.5879516129032</v>
      </c>
      <c r="CE30">
        <v>600.017709677419</v>
      </c>
      <c r="CF30">
        <v>100.156677419355</v>
      </c>
      <c r="CG30">
        <v>0.0997555709677419</v>
      </c>
      <c r="CH30">
        <v>26.469564516129</v>
      </c>
      <c r="CI30">
        <v>25.3774774193548</v>
      </c>
      <c r="CJ30">
        <v>999.9</v>
      </c>
      <c r="CK30">
        <v>0</v>
      </c>
      <c r="CL30">
        <v>0</v>
      </c>
      <c r="CM30">
        <v>10004.7951612903</v>
      </c>
      <c r="CN30">
        <v>0</v>
      </c>
      <c r="CO30">
        <v>0.221023</v>
      </c>
      <c r="CP30">
        <v>882.987580645161</v>
      </c>
      <c r="CQ30">
        <v>0.954994709677419</v>
      </c>
      <c r="CR30">
        <v>0.0450057129032258</v>
      </c>
      <c r="CS30">
        <v>0</v>
      </c>
      <c r="CT30">
        <v>1242.43451612903</v>
      </c>
      <c r="CU30">
        <v>4.99999</v>
      </c>
      <c r="CV30">
        <v>11017.5774193548</v>
      </c>
      <c r="CW30">
        <v>7633.02451612903</v>
      </c>
      <c r="CX30">
        <v>40.062</v>
      </c>
      <c r="CY30">
        <v>42.937</v>
      </c>
      <c r="CZ30">
        <v>41.649</v>
      </c>
      <c r="DA30">
        <v>42.312</v>
      </c>
      <c r="DB30">
        <v>42.649</v>
      </c>
      <c r="DC30">
        <v>838.474516129032</v>
      </c>
      <c r="DD30">
        <v>39.5141935483871</v>
      </c>
      <c r="DE30">
        <v>0</v>
      </c>
      <c r="DF30">
        <v>1620334414.9</v>
      </c>
      <c r="DG30">
        <v>0</v>
      </c>
      <c r="DH30">
        <v>1242.4476</v>
      </c>
      <c r="DI30">
        <v>1.47461538317047</v>
      </c>
      <c r="DJ30">
        <v>6.06923083565034</v>
      </c>
      <c r="DK30">
        <v>11017.508</v>
      </c>
      <c r="DL30">
        <v>15</v>
      </c>
      <c r="DM30">
        <v>1620333530.6</v>
      </c>
      <c r="DN30" t="s">
        <v>299</v>
      </c>
      <c r="DO30">
        <v>1620333519.6</v>
      </c>
      <c r="DP30">
        <v>1620333530.6</v>
      </c>
      <c r="DQ30">
        <v>59</v>
      </c>
      <c r="DR30">
        <v>0.059</v>
      </c>
      <c r="DS30">
        <v>-0.002</v>
      </c>
      <c r="DT30">
        <v>2.59</v>
      </c>
      <c r="DU30">
        <v>-0.001</v>
      </c>
      <c r="DV30">
        <v>420</v>
      </c>
      <c r="DW30">
        <v>12</v>
      </c>
      <c r="DX30">
        <v>0.09</v>
      </c>
      <c r="DY30">
        <v>0.02</v>
      </c>
      <c r="DZ30">
        <v>-21.53841</v>
      </c>
      <c r="EA30">
        <v>-0.0486506566603895</v>
      </c>
      <c r="EB30">
        <v>0.0212834066822022</v>
      </c>
      <c r="EC30">
        <v>1</v>
      </c>
      <c r="ED30">
        <v>1242.39147058824</v>
      </c>
      <c r="EE30">
        <v>1.1138500062594</v>
      </c>
      <c r="EF30">
        <v>0.220682528866037</v>
      </c>
      <c r="EG30">
        <v>1</v>
      </c>
      <c r="EH30">
        <v>5.02718175</v>
      </c>
      <c r="EI30">
        <v>-0.0583381238273965</v>
      </c>
      <c r="EJ30">
        <v>0.0110633057644404</v>
      </c>
      <c r="EK30">
        <v>1</v>
      </c>
      <c r="EL30">
        <v>3</v>
      </c>
      <c r="EM30">
        <v>3</v>
      </c>
      <c r="EN30" t="s">
        <v>303</v>
      </c>
      <c r="EO30">
        <v>100</v>
      </c>
      <c r="EP30">
        <v>100</v>
      </c>
      <c r="EQ30">
        <v>2.59</v>
      </c>
      <c r="ER30">
        <v>-0.001</v>
      </c>
      <c r="ES30">
        <v>2.58979999999991</v>
      </c>
      <c r="ET30">
        <v>0</v>
      </c>
      <c r="EU30">
        <v>0</v>
      </c>
      <c r="EV30">
        <v>0</v>
      </c>
      <c r="EW30">
        <v>-0.000965000000000771</v>
      </c>
      <c r="EX30">
        <v>0</v>
      </c>
      <c r="EY30">
        <v>0</v>
      </c>
      <c r="EZ30">
        <v>0</v>
      </c>
      <c r="FA30">
        <v>-1</v>
      </c>
      <c r="FB30">
        <v>-1</v>
      </c>
      <c r="FC30">
        <v>-1</v>
      </c>
      <c r="FD30">
        <v>-1</v>
      </c>
      <c r="FE30">
        <v>14.9</v>
      </c>
      <c r="FF30">
        <v>14.7</v>
      </c>
      <c r="FG30">
        <v>2</v>
      </c>
      <c r="FH30">
        <v>634.81</v>
      </c>
      <c r="FI30">
        <v>369.708</v>
      </c>
      <c r="FJ30">
        <v>25</v>
      </c>
      <c r="FK30">
        <v>25.8621</v>
      </c>
      <c r="FL30">
        <v>30</v>
      </c>
      <c r="FM30">
        <v>25.8228</v>
      </c>
      <c r="FN30">
        <v>25.8441</v>
      </c>
      <c r="FO30">
        <v>20.7217</v>
      </c>
      <c r="FP30">
        <v>20.8653</v>
      </c>
      <c r="FQ30">
        <v>26.8508</v>
      </c>
      <c r="FR30">
        <v>25</v>
      </c>
      <c r="FS30">
        <v>420</v>
      </c>
      <c r="FT30">
        <v>12.53</v>
      </c>
      <c r="FU30">
        <v>101.412</v>
      </c>
      <c r="FV30">
        <v>102.231</v>
      </c>
    </row>
    <row r="31" spans="1:178">
      <c r="A31">
        <v>15</v>
      </c>
      <c r="B31">
        <v>1620334474.1</v>
      </c>
      <c r="C31">
        <v>840</v>
      </c>
      <c r="D31" t="s">
        <v>328</v>
      </c>
      <c r="E31" t="s">
        <v>329</v>
      </c>
      <c r="H31">
        <v>1620334466.1</v>
      </c>
      <c r="I31">
        <f>CE31*AG31*(CA31-CB31)/(100*BT31*(1000-AG31*CA31))</f>
        <v>0</v>
      </c>
      <c r="J31">
        <f>CE31*AG31*(BZ31-BY31*(1000-AG31*CB31)/(1000-AG31*CA31))/(100*BT31)</f>
        <v>0</v>
      </c>
      <c r="K31">
        <f>BY31 - IF(AG31&gt;1, J31*BT31*100.0/(AI31*CM31), 0)</f>
        <v>0</v>
      </c>
      <c r="L31">
        <f>((R31-I31/2)*K31-J31)/(R31+I31/2)</f>
        <v>0</v>
      </c>
      <c r="M31">
        <f>L31*(CF31+CG31)/1000.0</f>
        <v>0</v>
      </c>
      <c r="N31">
        <f>(BY31 - IF(AG31&gt;1, J31*BT31*100.0/(AI31*CM31), 0))*(CF31+CG31)/1000.0</f>
        <v>0</v>
      </c>
      <c r="O31">
        <f>2.0/((1/Q31-1/P31)+SIGN(Q31)*SQRT((1/Q31-1/P31)*(1/Q31-1/P31) + 4*BU31/((BU31+1)*(BU31+1))*(2*1/Q31*1/P31-1/P31*1/P31)))</f>
        <v>0</v>
      </c>
      <c r="P31">
        <f>IF(LEFT(BV31,1)&lt;&gt;"0",IF(LEFT(BV31,1)="1",3.0,BW31),$D$5+$E$5*(CM31*CF31/($K$5*1000))+$F$5*(CM31*CF31/($K$5*1000))*MAX(MIN(BT31,$J$5),$I$5)*MAX(MIN(BT31,$J$5),$I$5)+$G$5*MAX(MIN(BT31,$J$5),$I$5)*(CM31*CF31/($K$5*1000))+$H$5*(CM31*CF31/($K$5*1000))*(CM31*CF31/($K$5*1000)))</f>
        <v>0</v>
      </c>
      <c r="Q31">
        <f>I31*(1000-(1000*0.61365*exp(17.502*U31/(240.97+U31))/(CF31+CG31)+CA31)/2)/(1000*0.61365*exp(17.502*U31/(240.97+U31))/(CF31+CG31)-CA31)</f>
        <v>0</v>
      </c>
      <c r="R31">
        <f>1/((BU31+1)/(O31/1.6)+1/(P31/1.37)) + BU31/((BU31+1)/(O31/1.6) + BU31/(P31/1.37))</f>
        <v>0</v>
      </c>
      <c r="S31">
        <f>(BQ31*BS31)</f>
        <v>0</v>
      </c>
      <c r="T31">
        <f>(CH31+(S31+2*0.95*5.67E-8*(((CH31+$B$7)+273)^4-(CH31+273)^4)-44100*I31)/(1.84*29.3*P31+8*0.95*5.67E-8*(CH31+273)^3))</f>
        <v>0</v>
      </c>
      <c r="U31">
        <f>($C$7*CI31+$D$7*CJ31+$E$7*T31)</f>
        <v>0</v>
      </c>
      <c r="V31">
        <f>0.61365*exp(17.502*U31/(240.97+U31))</f>
        <v>0</v>
      </c>
      <c r="W31">
        <f>(X31/Y31*100)</f>
        <v>0</v>
      </c>
      <c r="X31">
        <f>CA31*(CF31+CG31)/1000</f>
        <v>0</v>
      </c>
      <c r="Y31">
        <f>0.61365*exp(17.502*CH31/(240.97+CH31))</f>
        <v>0</v>
      </c>
      <c r="Z31">
        <f>(V31-CA31*(CF31+CG31)/1000)</f>
        <v>0</v>
      </c>
      <c r="AA31">
        <f>(-I31*44100)</f>
        <v>0</v>
      </c>
      <c r="AB31">
        <f>2*29.3*P31*0.92*(CH31-U31)</f>
        <v>0</v>
      </c>
      <c r="AC31">
        <f>2*0.95*5.67E-8*(((CH31+$B$7)+273)^4-(U31+273)^4)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MAX(0,($B$13+$C$13*CM31)/(1+$D$13*CM31)*CF31/(CH31+273)*$E$13)</f>
        <v>0</v>
      </c>
      <c r="AJ31" t="s">
        <v>297</v>
      </c>
      <c r="AK31">
        <v>0</v>
      </c>
      <c r="AL31">
        <v>0</v>
      </c>
      <c r="AM31">
        <f>AL31-AK31</f>
        <v>0</v>
      </c>
      <c r="AN31">
        <f>AM31/AL31</f>
        <v>0</v>
      </c>
      <c r="AO31">
        <v>0</v>
      </c>
      <c r="AP31" t="s">
        <v>297</v>
      </c>
      <c r="AQ31">
        <v>0</v>
      </c>
      <c r="AR31">
        <v>0</v>
      </c>
      <c r="AS31">
        <f>1-AQ31/AR31</f>
        <v>0</v>
      </c>
      <c r="AT31">
        <v>0.5</v>
      </c>
      <c r="AU31">
        <f>BQ31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297</v>
      </c>
      <c r="BB31">
        <v>0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f>$B$11*CN31+$C$11*CO31+$F$11*CP31*(1-CS31)</f>
        <v>0</v>
      </c>
      <c r="BQ31">
        <f>BP31*BR31</f>
        <v>0</v>
      </c>
      <c r="BR31">
        <f>($B$11*$D$9+$C$11*$D$9+$F$11*((DC31+CU31)/MAX(DC31+CU31+DD31, 0.1)*$I$9+DD31/MAX(DC31+CU31+DD31, 0.1)*$J$9))/($B$11+$C$11+$F$11)</f>
        <v>0</v>
      </c>
      <c r="BS31">
        <f>($B$11*$K$9+$C$11*$K$9+$F$11*((DC31+CU31)/MAX(DC31+CU31+DD31, 0.1)*$P$9+DD31/MAX(DC31+CU31+DD31, 0.1)*$Q$9))/($B$11+$C$11+$F$11)</f>
        <v>0</v>
      </c>
      <c r="BT31">
        <v>6</v>
      </c>
      <c r="BU31">
        <v>0.5</v>
      </c>
      <c r="BV31" t="s">
        <v>298</v>
      </c>
      <c r="BW31">
        <v>2</v>
      </c>
      <c r="BX31">
        <v>1620334466.1</v>
      </c>
      <c r="BY31">
        <v>398.421806451613</v>
      </c>
      <c r="BZ31">
        <v>419.994677419355</v>
      </c>
      <c r="CA31">
        <v>17.5386580645161</v>
      </c>
      <c r="CB31">
        <v>12.4323483870968</v>
      </c>
      <c r="CC31">
        <v>395.831935483871</v>
      </c>
      <c r="CD31">
        <v>17.5396</v>
      </c>
      <c r="CE31">
        <v>600.027677419355</v>
      </c>
      <c r="CF31">
        <v>100.155709677419</v>
      </c>
      <c r="CG31">
        <v>0.0998551193548387</v>
      </c>
      <c r="CH31">
        <v>26.4632935483871</v>
      </c>
      <c r="CI31">
        <v>25.3674935483871</v>
      </c>
      <c r="CJ31">
        <v>999.9</v>
      </c>
      <c r="CK31">
        <v>0</v>
      </c>
      <c r="CL31">
        <v>0</v>
      </c>
      <c r="CM31">
        <v>9994.95709677419</v>
      </c>
      <c r="CN31">
        <v>0</v>
      </c>
      <c r="CO31">
        <v>0.221023</v>
      </c>
      <c r="CP31">
        <v>883.002580645161</v>
      </c>
      <c r="CQ31">
        <v>0.954991096774193</v>
      </c>
      <c r="CR31">
        <v>0.0450093</v>
      </c>
      <c r="CS31">
        <v>0</v>
      </c>
      <c r="CT31">
        <v>1243.91677419355</v>
      </c>
      <c r="CU31">
        <v>4.99999</v>
      </c>
      <c r="CV31">
        <v>11030.9161290323</v>
      </c>
      <c r="CW31">
        <v>7633.14612903226</v>
      </c>
      <c r="CX31">
        <v>40.062</v>
      </c>
      <c r="CY31">
        <v>42.921</v>
      </c>
      <c r="CZ31">
        <v>41.629</v>
      </c>
      <c r="DA31">
        <v>42.312</v>
      </c>
      <c r="DB31">
        <v>42.637</v>
      </c>
      <c r="DC31">
        <v>838.485161290322</v>
      </c>
      <c r="DD31">
        <v>39.5177419354839</v>
      </c>
      <c r="DE31">
        <v>0</v>
      </c>
      <c r="DF31">
        <v>1620334474.9</v>
      </c>
      <c r="DG31">
        <v>0</v>
      </c>
      <c r="DH31">
        <v>1243.9264</v>
      </c>
      <c r="DI31">
        <v>0.582307699218259</v>
      </c>
      <c r="DJ31">
        <v>11.5923076728077</v>
      </c>
      <c r="DK31">
        <v>11031.1</v>
      </c>
      <c r="DL31">
        <v>15</v>
      </c>
      <c r="DM31">
        <v>1620333530.6</v>
      </c>
      <c r="DN31" t="s">
        <v>299</v>
      </c>
      <c r="DO31">
        <v>1620333519.6</v>
      </c>
      <c r="DP31">
        <v>1620333530.6</v>
      </c>
      <c r="DQ31">
        <v>59</v>
      </c>
      <c r="DR31">
        <v>0.059</v>
      </c>
      <c r="DS31">
        <v>-0.002</v>
      </c>
      <c r="DT31">
        <v>2.59</v>
      </c>
      <c r="DU31">
        <v>-0.001</v>
      </c>
      <c r="DV31">
        <v>420</v>
      </c>
      <c r="DW31">
        <v>12</v>
      </c>
      <c r="DX31">
        <v>0.09</v>
      </c>
      <c r="DY31">
        <v>0.02</v>
      </c>
      <c r="DZ31">
        <v>-21.5768525</v>
      </c>
      <c r="EA31">
        <v>0.00646491557222669</v>
      </c>
      <c r="EB31">
        <v>0.0199367372894867</v>
      </c>
      <c r="EC31">
        <v>1</v>
      </c>
      <c r="ED31">
        <v>1243.87794117647</v>
      </c>
      <c r="EE31">
        <v>0.674521096780134</v>
      </c>
      <c r="EF31">
        <v>0.224941553346972</v>
      </c>
      <c r="EG31">
        <v>1</v>
      </c>
      <c r="EH31">
        <v>5.0964075</v>
      </c>
      <c r="EI31">
        <v>0.112604577861146</v>
      </c>
      <c r="EJ31">
        <v>0.0195425230906861</v>
      </c>
      <c r="EK31">
        <v>0</v>
      </c>
      <c r="EL31">
        <v>2</v>
      </c>
      <c r="EM31">
        <v>3</v>
      </c>
      <c r="EN31" t="s">
        <v>300</v>
      </c>
      <c r="EO31">
        <v>100</v>
      </c>
      <c r="EP31">
        <v>100</v>
      </c>
      <c r="EQ31">
        <v>2.59</v>
      </c>
      <c r="ER31">
        <v>-0.001</v>
      </c>
      <c r="ES31">
        <v>2.58979999999991</v>
      </c>
      <c r="ET31">
        <v>0</v>
      </c>
      <c r="EU31">
        <v>0</v>
      </c>
      <c r="EV31">
        <v>0</v>
      </c>
      <c r="EW31">
        <v>-0.000965000000000771</v>
      </c>
      <c r="EX31">
        <v>0</v>
      </c>
      <c r="EY31">
        <v>0</v>
      </c>
      <c r="EZ31">
        <v>0</v>
      </c>
      <c r="FA31">
        <v>-1</v>
      </c>
      <c r="FB31">
        <v>-1</v>
      </c>
      <c r="FC31">
        <v>-1</v>
      </c>
      <c r="FD31">
        <v>-1</v>
      </c>
      <c r="FE31">
        <v>15.9</v>
      </c>
      <c r="FF31">
        <v>15.7</v>
      </c>
      <c r="FG31">
        <v>2</v>
      </c>
      <c r="FH31">
        <v>634.779</v>
      </c>
      <c r="FI31">
        <v>369.613</v>
      </c>
      <c r="FJ31">
        <v>24.9999</v>
      </c>
      <c r="FK31">
        <v>25.8578</v>
      </c>
      <c r="FL31">
        <v>30.0001</v>
      </c>
      <c r="FM31">
        <v>25.8185</v>
      </c>
      <c r="FN31">
        <v>25.8398</v>
      </c>
      <c r="FO31">
        <v>20.721</v>
      </c>
      <c r="FP31">
        <v>21.151</v>
      </c>
      <c r="FQ31">
        <v>26.4793</v>
      </c>
      <c r="FR31">
        <v>25</v>
      </c>
      <c r="FS31">
        <v>420</v>
      </c>
      <c r="FT31">
        <v>12.4862</v>
      </c>
      <c r="FU31">
        <v>101.413</v>
      </c>
      <c r="FV31">
        <v>102.231</v>
      </c>
    </row>
    <row r="32" spans="1:178">
      <c r="A32">
        <v>16</v>
      </c>
      <c r="B32">
        <v>1620334534.1</v>
      </c>
      <c r="C32">
        <v>900</v>
      </c>
      <c r="D32" t="s">
        <v>330</v>
      </c>
      <c r="E32" t="s">
        <v>331</v>
      </c>
      <c r="H32">
        <v>1620334526.1</v>
      </c>
      <c r="I32">
        <f>CE32*AG32*(CA32-CB32)/(100*BT32*(1000-AG32*CA32))</f>
        <v>0</v>
      </c>
      <c r="J32">
        <f>CE32*AG32*(BZ32-BY32*(1000-AG32*CB32)/(1000-AG32*CA32))/(100*BT32)</f>
        <v>0</v>
      </c>
      <c r="K32">
        <f>BY32 - IF(AG32&gt;1, J32*BT32*100.0/(AI32*CM32), 0)</f>
        <v>0</v>
      </c>
      <c r="L32">
        <f>((R32-I32/2)*K32-J32)/(R32+I32/2)</f>
        <v>0</v>
      </c>
      <c r="M32">
        <f>L32*(CF32+CG32)/1000.0</f>
        <v>0</v>
      </c>
      <c r="N32">
        <f>(BY32 - IF(AG32&gt;1, J32*BT32*100.0/(AI32*CM32), 0))*(CF32+CG32)/1000.0</f>
        <v>0</v>
      </c>
      <c r="O32">
        <f>2.0/((1/Q32-1/P32)+SIGN(Q32)*SQRT((1/Q32-1/P32)*(1/Q32-1/P32) + 4*BU32/((BU32+1)*(BU32+1))*(2*1/Q32*1/P32-1/P32*1/P32)))</f>
        <v>0</v>
      </c>
      <c r="P32">
        <f>IF(LEFT(BV32,1)&lt;&gt;"0",IF(LEFT(BV32,1)="1",3.0,BW32),$D$5+$E$5*(CM32*CF32/($K$5*1000))+$F$5*(CM32*CF32/($K$5*1000))*MAX(MIN(BT32,$J$5),$I$5)*MAX(MIN(BT32,$J$5),$I$5)+$G$5*MAX(MIN(BT32,$J$5),$I$5)*(CM32*CF32/($K$5*1000))+$H$5*(CM32*CF32/($K$5*1000))*(CM32*CF32/($K$5*1000)))</f>
        <v>0</v>
      </c>
      <c r="Q32">
        <f>I32*(1000-(1000*0.61365*exp(17.502*U32/(240.97+U32))/(CF32+CG32)+CA32)/2)/(1000*0.61365*exp(17.502*U32/(240.97+U32))/(CF32+CG32)-CA32)</f>
        <v>0</v>
      </c>
      <c r="R32">
        <f>1/((BU32+1)/(O32/1.6)+1/(P32/1.37)) + BU32/((BU32+1)/(O32/1.6) + BU32/(P32/1.37))</f>
        <v>0</v>
      </c>
      <c r="S32">
        <f>(BQ32*BS32)</f>
        <v>0</v>
      </c>
      <c r="T32">
        <f>(CH32+(S32+2*0.95*5.67E-8*(((CH32+$B$7)+273)^4-(CH32+273)^4)-44100*I32)/(1.84*29.3*P32+8*0.95*5.67E-8*(CH32+273)^3))</f>
        <v>0</v>
      </c>
      <c r="U32">
        <f>($C$7*CI32+$D$7*CJ32+$E$7*T32)</f>
        <v>0</v>
      </c>
      <c r="V32">
        <f>0.61365*exp(17.502*U32/(240.97+U32))</f>
        <v>0</v>
      </c>
      <c r="W32">
        <f>(X32/Y32*100)</f>
        <v>0</v>
      </c>
      <c r="X32">
        <f>CA32*(CF32+CG32)/1000</f>
        <v>0</v>
      </c>
      <c r="Y32">
        <f>0.61365*exp(17.502*CH32/(240.97+CH32))</f>
        <v>0</v>
      </c>
      <c r="Z32">
        <f>(V32-CA32*(CF32+CG32)/1000)</f>
        <v>0</v>
      </c>
      <c r="AA32">
        <f>(-I32*44100)</f>
        <v>0</v>
      </c>
      <c r="AB32">
        <f>2*29.3*P32*0.92*(CH32-U32)</f>
        <v>0</v>
      </c>
      <c r="AC32">
        <f>2*0.95*5.67E-8*(((CH32+$B$7)+273)^4-(U32+273)^4)</f>
        <v>0</v>
      </c>
      <c r="AD32">
        <f>S32+AC32+AA32+AB32</f>
        <v>0</v>
      </c>
      <c r="AE32">
        <v>0</v>
      </c>
      <c r="AF32">
        <v>0</v>
      </c>
      <c r="AG32">
        <f>IF(AE32*$H$13&gt;=AI32,1.0,(AI32/(AI32-AE32*$H$13)))</f>
        <v>0</v>
      </c>
      <c r="AH32">
        <f>(AG32-1)*100</f>
        <v>0</v>
      </c>
      <c r="AI32">
        <f>MAX(0,($B$13+$C$13*CM32)/(1+$D$13*CM32)*CF32/(CH32+273)*$E$13)</f>
        <v>0</v>
      </c>
      <c r="AJ32" t="s">
        <v>297</v>
      </c>
      <c r="AK32">
        <v>0</v>
      </c>
      <c r="AL32">
        <v>0</v>
      </c>
      <c r="AM32">
        <f>AL32-AK32</f>
        <v>0</v>
      </c>
      <c r="AN32">
        <f>AM32/AL32</f>
        <v>0</v>
      </c>
      <c r="AO32">
        <v>0</v>
      </c>
      <c r="AP32" t="s">
        <v>297</v>
      </c>
      <c r="AQ32">
        <v>0</v>
      </c>
      <c r="AR32">
        <v>0</v>
      </c>
      <c r="AS32">
        <f>1-AQ32/AR32</f>
        <v>0</v>
      </c>
      <c r="AT32">
        <v>0.5</v>
      </c>
      <c r="AU32">
        <f>BQ32</f>
        <v>0</v>
      </c>
      <c r="AV32">
        <f>J32</f>
        <v>0</v>
      </c>
      <c r="AW32">
        <f>AS32*AT32*AU32</f>
        <v>0</v>
      </c>
      <c r="AX32">
        <f>BC32/AR32</f>
        <v>0</v>
      </c>
      <c r="AY32">
        <f>(AV32-AO32)/AU32</f>
        <v>0</v>
      </c>
      <c r="AZ32">
        <f>(AL32-AR32)/AR32</f>
        <v>0</v>
      </c>
      <c r="BA32" t="s">
        <v>297</v>
      </c>
      <c r="BB32">
        <v>0</v>
      </c>
      <c r="BC32">
        <f>AR32-BB32</f>
        <v>0</v>
      </c>
      <c r="BD32">
        <f>(AR32-AQ32)/(AR32-BB32)</f>
        <v>0</v>
      </c>
      <c r="BE32">
        <f>(AL32-AR32)/(AL32-BB32)</f>
        <v>0</v>
      </c>
      <c r="BF32">
        <f>(AR32-AQ32)/(AR32-AK32)</f>
        <v>0</v>
      </c>
      <c r="BG32">
        <f>(AL32-AR32)/(AL32-AK32)</f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f>$B$11*CN32+$C$11*CO32+$F$11*CP32*(1-CS32)</f>
        <v>0</v>
      </c>
      <c r="BQ32">
        <f>BP32*BR32</f>
        <v>0</v>
      </c>
      <c r="BR32">
        <f>($B$11*$D$9+$C$11*$D$9+$F$11*((DC32+CU32)/MAX(DC32+CU32+DD32, 0.1)*$I$9+DD32/MAX(DC32+CU32+DD32, 0.1)*$J$9))/($B$11+$C$11+$F$11)</f>
        <v>0</v>
      </c>
      <c r="BS32">
        <f>($B$11*$K$9+$C$11*$K$9+$F$11*((DC32+CU32)/MAX(DC32+CU32+DD32, 0.1)*$P$9+DD32/MAX(DC32+CU32+DD32, 0.1)*$Q$9))/($B$11+$C$11+$F$11)</f>
        <v>0</v>
      </c>
      <c r="BT32">
        <v>6</v>
      </c>
      <c r="BU32">
        <v>0.5</v>
      </c>
      <c r="BV32" t="s">
        <v>298</v>
      </c>
      <c r="BW32">
        <v>2</v>
      </c>
      <c r="BX32">
        <v>1620334526.1</v>
      </c>
      <c r="BY32">
        <v>398.38835483871</v>
      </c>
      <c r="BZ32">
        <v>419.982225806452</v>
      </c>
      <c r="CA32">
        <v>17.5416935483871</v>
      </c>
      <c r="CB32">
        <v>12.4410548387097</v>
      </c>
      <c r="CC32">
        <v>395.798580645161</v>
      </c>
      <c r="CD32">
        <v>17.542664516129</v>
      </c>
      <c r="CE32">
        <v>600.017870967742</v>
      </c>
      <c r="CF32">
        <v>100.157419354839</v>
      </c>
      <c r="CG32">
        <v>0.100030470967742</v>
      </c>
      <c r="CH32">
        <v>26.4619225806452</v>
      </c>
      <c r="CI32">
        <v>25.3584451612903</v>
      </c>
      <c r="CJ32">
        <v>999.9</v>
      </c>
      <c r="CK32">
        <v>0</v>
      </c>
      <c r="CL32">
        <v>0</v>
      </c>
      <c r="CM32">
        <v>9994.67516129032</v>
      </c>
      <c r="CN32">
        <v>0</v>
      </c>
      <c r="CO32">
        <v>0.221023</v>
      </c>
      <c r="CP32">
        <v>883.018870967742</v>
      </c>
      <c r="CQ32">
        <v>0.954990225806451</v>
      </c>
      <c r="CR32">
        <v>0.0450102322580645</v>
      </c>
      <c r="CS32">
        <v>0</v>
      </c>
      <c r="CT32">
        <v>1245.50935483871</v>
      </c>
      <c r="CU32">
        <v>4.99999</v>
      </c>
      <c r="CV32">
        <v>11044.5129032258</v>
      </c>
      <c r="CW32">
        <v>7633.28548387097</v>
      </c>
      <c r="CX32">
        <v>40.062</v>
      </c>
      <c r="CY32">
        <v>42.907</v>
      </c>
      <c r="CZ32">
        <v>41.625</v>
      </c>
      <c r="DA32">
        <v>42.312</v>
      </c>
      <c r="DB32">
        <v>42.629</v>
      </c>
      <c r="DC32">
        <v>838.500322580645</v>
      </c>
      <c r="DD32">
        <v>39.5193548387097</v>
      </c>
      <c r="DE32">
        <v>0</v>
      </c>
      <c r="DF32">
        <v>1620334534.9</v>
      </c>
      <c r="DG32">
        <v>0</v>
      </c>
      <c r="DH32">
        <v>1245.5456</v>
      </c>
      <c r="DI32">
        <v>0.642307673475899</v>
      </c>
      <c r="DJ32">
        <v>14.0615384209789</v>
      </c>
      <c r="DK32">
        <v>11044.6</v>
      </c>
      <c r="DL32">
        <v>15</v>
      </c>
      <c r="DM32">
        <v>1620333530.6</v>
      </c>
      <c r="DN32" t="s">
        <v>299</v>
      </c>
      <c r="DO32">
        <v>1620333519.6</v>
      </c>
      <c r="DP32">
        <v>1620333530.6</v>
      </c>
      <c r="DQ32">
        <v>59</v>
      </c>
      <c r="DR32">
        <v>0.059</v>
      </c>
      <c r="DS32">
        <v>-0.002</v>
      </c>
      <c r="DT32">
        <v>2.59</v>
      </c>
      <c r="DU32">
        <v>-0.001</v>
      </c>
      <c r="DV32">
        <v>420</v>
      </c>
      <c r="DW32">
        <v>12</v>
      </c>
      <c r="DX32">
        <v>0.09</v>
      </c>
      <c r="DY32">
        <v>0.02</v>
      </c>
      <c r="DZ32">
        <v>-21.605865</v>
      </c>
      <c r="EA32">
        <v>0.150324202626688</v>
      </c>
      <c r="EB32">
        <v>0.0252086448465601</v>
      </c>
      <c r="EC32">
        <v>1</v>
      </c>
      <c r="ED32">
        <v>1245.47676470588</v>
      </c>
      <c r="EE32">
        <v>1.05602103417981</v>
      </c>
      <c r="EF32">
        <v>0.219487646553564</v>
      </c>
      <c r="EG32">
        <v>1</v>
      </c>
      <c r="EH32">
        <v>5.100081</v>
      </c>
      <c r="EI32">
        <v>0.0136734709193194</v>
      </c>
      <c r="EJ32">
        <v>0.00158162542973995</v>
      </c>
      <c r="EK32">
        <v>1</v>
      </c>
      <c r="EL32">
        <v>3</v>
      </c>
      <c r="EM32">
        <v>3</v>
      </c>
      <c r="EN32" t="s">
        <v>303</v>
      </c>
      <c r="EO32">
        <v>100</v>
      </c>
      <c r="EP32">
        <v>100</v>
      </c>
      <c r="EQ32">
        <v>2.59</v>
      </c>
      <c r="ER32">
        <v>-0.001</v>
      </c>
      <c r="ES32">
        <v>2.58979999999991</v>
      </c>
      <c r="ET32">
        <v>0</v>
      </c>
      <c r="EU32">
        <v>0</v>
      </c>
      <c r="EV32">
        <v>0</v>
      </c>
      <c r="EW32">
        <v>-0.000965000000000771</v>
      </c>
      <c r="EX32">
        <v>0</v>
      </c>
      <c r="EY32">
        <v>0</v>
      </c>
      <c r="EZ32">
        <v>0</v>
      </c>
      <c r="FA32">
        <v>-1</v>
      </c>
      <c r="FB32">
        <v>-1</v>
      </c>
      <c r="FC32">
        <v>-1</v>
      </c>
      <c r="FD32">
        <v>-1</v>
      </c>
      <c r="FE32">
        <v>16.9</v>
      </c>
      <c r="FF32">
        <v>16.7</v>
      </c>
      <c r="FG32">
        <v>2</v>
      </c>
      <c r="FH32">
        <v>634.999</v>
      </c>
      <c r="FI32">
        <v>369.69</v>
      </c>
      <c r="FJ32">
        <v>24.9999</v>
      </c>
      <c r="FK32">
        <v>25.8534</v>
      </c>
      <c r="FL32">
        <v>30</v>
      </c>
      <c r="FM32">
        <v>25.8163</v>
      </c>
      <c r="FN32">
        <v>25.8376</v>
      </c>
      <c r="FO32">
        <v>20.7219</v>
      </c>
      <c r="FP32">
        <v>20.8775</v>
      </c>
      <c r="FQ32">
        <v>26.4793</v>
      </c>
      <c r="FR32">
        <v>25</v>
      </c>
      <c r="FS32">
        <v>420</v>
      </c>
      <c r="FT32">
        <v>12.4862</v>
      </c>
      <c r="FU32">
        <v>101.411</v>
      </c>
      <c r="FV32">
        <v>102.227</v>
      </c>
    </row>
    <row r="33" spans="1:178">
      <c r="A33">
        <v>17</v>
      </c>
      <c r="B33">
        <v>1620334594.1</v>
      </c>
      <c r="C33">
        <v>960</v>
      </c>
      <c r="D33" t="s">
        <v>332</v>
      </c>
      <c r="E33" t="s">
        <v>333</v>
      </c>
      <c r="H33">
        <v>1620334586.1</v>
      </c>
      <c r="I33">
        <f>CE33*AG33*(CA33-CB33)/(100*BT33*(1000-AG33*CA33))</f>
        <v>0</v>
      </c>
      <c r="J33">
        <f>CE33*AG33*(BZ33-BY33*(1000-AG33*CB33)/(1000-AG33*CA33))/(100*BT33)</f>
        <v>0</v>
      </c>
      <c r="K33">
        <f>BY33 - IF(AG33&gt;1, J33*BT33*100.0/(AI33*CM33), 0)</f>
        <v>0</v>
      </c>
      <c r="L33">
        <f>((R33-I33/2)*K33-J33)/(R33+I33/2)</f>
        <v>0</v>
      </c>
      <c r="M33">
        <f>L33*(CF33+CG33)/1000.0</f>
        <v>0</v>
      </c>
      <c r="N33">
        <f>(BY33 - IF(AG33&gt;1, J33*BT33*100.0/(AI33*CM33), 0))*(CF33+CG33)/1000.0</f>
        <v>0</v>
      </c>
      <c r="O33">
        <f>2.0/((1/Q33-1/P33)+SIGN(Q33)*SQRT((1/Q33-1/P33)*(1/Q33-1/P33) + 4*BU33/((BU33+1)*(BU33+1))*(2*1/Q33*1/P33-1/P33*1/P33)))</f>
        <v>0</v>
      </c>
      <c r="P33">
        <f>IF(LEFT(BV33,1)&lt;&gt;"0",IF(LEFT(BV33,1)="1",3.0,BW33),$D$5+$E$5*(CM33*CF33/($K$5*1000))+$F$5*(CM33*CF33/($K$5*1000))*MAX(MIN(BT33,$J$5),$I$5)*MAX(MIN(BT33,$J$5),$I$5)+$G$5*MAX(MIN(BT33,$J$5),$I$5)*(CM33*CF33/($K$5*1000))+$H$5*(CM33*CF33/($K$5*1000))*(CM33*CF33/($K$5*1000)))</f>
        <v>0</v>
      </c>
      <c r="Q33">
        <f>I33*(1000-(1000*0.61365*exp(17.502*U33/(240.97+U33))/(CF33+CG33)+CA33)/2)/(1000*0.61365*exp(17.502*U33/(240.97+U33))/(CF33+CG33)-CA33)</f>
        <v>0</v>
      </c>
      <c r="R33">
        <f>1/((BU33+1)/(O33/1.6)+1/(P33/1.37)) + BU33/((BU33+1)/(O33/1.6) + BU33/(P33/1.37))</f>
        <v>0</v>
      </c>
      <c r="S33">
        <f>(BQ33*BS33)</f>
        <v>0</v>
      </c>
      <c r="T33">
        <f>(CH33+(S33+2*0.95*5.67E-8*(((CH33+$B$7)+273)^4-(CH33+273)^4)-44100*I33)/(1.84*29.3*P33+8*0.95*5.67E-8*(CH33+273)^3))</f>
        <v>0</v>
      </c>
      <c r="U33">
        <f>($C$7*CI33+$D$7*CJ33+$E$7*T33)</f>
        <v>0</v>
      </c>
      <c r="V33">
        <f>0.61365*exp(17.502*U33/(240.97+U33))</f>
        <v>0</v>
      </c>
      <c r="W33">
        <f>(X33/Y33*100)</f>
        <v>0</v>
      </c>
      <c r="X33">
        <f>CA33*(CF33+CG33)/1000</f>
        <v>0</v>
      </c>
      <c r="Y33">
        <f>0.61365*exp(17.502*CH33/(240.97+CH33))</f>
        <v>0</v>
      </c>
      <c r="Z33">
        <f>(V33-CA33*(CF33+CG33)/1000)</f>
        <v>0</v>
      </c>
      <c r="AA33">
        <f>(-I33*44100)</f>
        <v>0</v>
      </c>
      <c r="AB33">
        <f>2*29.3*P33*0.92*(CH33-U33)</f>
        <v>0</v>
      </c>
      <c r="AC33">
        <f>2*0.95*5.67E-8*(((CH33+$B$7)+273)^4-(U33+273)^4)</f>
        <v>0</v>
      </c>
      <c r="AD33">
        <f>S33+AC33+AA33+AB33</f>
        <v>0</v>
      </c>
      <c r="AE33">
        <v>0</v>
      </c>
      <c r="AF33">
        <v>0</v>
      </c>
      <c r="AG33">
        <f>IF(AE33*$H$13&gt;=AI33,1.0,(AI33/(AI33-AE33*$H$13)))</f>
        <v>0</v>
      </c>
      <c r="AH33">
        <f>(AG33-1)*100</f>
        <v>0</v>
      </c>
      <c r="AI33">
        <f>MAX(0,($B$13+$C$13*CM33)/(1+$D$13*CM33)*CF33/(CH33+273)*$E$13)</f>
        <v>0</v>
      </c>
      <c r="AJ33" t="s">
        <v>297</v>
      </c>
      <c r="AK33">
        <v>0</v>
      </c>
      <c r="AL33">
        <v>0</v>
      </c>
      <c r="AM33">
        <f>AL33-AK33</f>
        <v>0</v>
      </c>
      <c r="AN33">
        <f>AM33/AL33</f>
        <v>0</v>
      </c>
      <c r="AO33">
        <v>0</v>
      </c>
      <c r="AP33" t="s">
        <v>297</v>
      </c>
      <c r="AQ33">
        <v>0</v>
      </c>
      <c r="AR33">
        <v>0</v>
      </c>
      <c r="AS33">
        <f>1-AQ33/AR33</f>
        <v>0</v>
      </c>
      <c r="AT33">
        <v>0.5</v>
      </c>
      <c r="AU33">
        <f>BQ33</f>
        <v>0</v>
      </c>
      <c r="AV33">
        <f>J33</f>
        <v>0</v>
      </c>
      <c r="AW33">
        <f>AS33*AT33*AU33</f>
        <v>0</v>
      </c>
      <c r="AX33">
        <f>BC33/AR33</f>
        <v>0</v>
      </c>
      <c r="AY33">
        <f>(AV33-AO33)/AU33</f>
        <v>0</v>
      </c>
      <c r="AZ33">
        <f>(AL33-AR33)/AR33</f>
        <v>0</v>
      </c>
      <c r="BA33" t="s">
        <v>297</v>
      </c>
      <c r="BB33">
        <v>0</v>
      </c>
      <c r="BC33">
        <f>AR33-BB33</f>
        <v>0</v>
      </c>
      <c r="BD33">
        <f>(AR33-AQ33)/(AR33-BB33)</f>
        <v>0</v>
      </c>
      <c r="BE33">
        <f>(AL33-AR33)/(AL33-BB33)</f>
        <v>0</v>
      </c>
      <c r="BF33">
        <f>(AR33-AQ33)/(AR33-AK33)</f>
        <v>0</v>
      </c>
      <c r="BG33">
        <f>(AL33-AR33)/(AL33-AK33)</f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f>$B$11*CN33+$C$11*CO33+$F$11*CP33*(1-CS33)</f>
        <v>0</v>
      </c>
      <c r="BQ33">
        <f>BP33*BR33</f>
        <v>0</v>
      </c>
      <c r="BR33">
        <f>($B$11*$D$9+$C$11*$D$9+$F$11*((DC33+CU33)/MAX(DC33+CU33+DD33, 0.1)*$I$9+DD33/MAX(DC33+CU33+DD33, 0.1)*$J$9))/($B$11+$C$11+$F$11)</f>
        <v>0</v>
      </c>
      <c r="BS33">
        <f>($B$11*$K$9+$C$11*$K$9+$F$11*((DC33+CU33)/MAX(DC33+CU33+DD33, 0.1)*$P$9+DD33/MAX(DC33+CU33+DD33, 0.1)*$Q$9))/($B$11+$C$11+$F$11)</f>
        <v>0</v>
      </c>
      <c r="BT33">
        <v>6</v>
      </c>
      <c r="BU33">
        <v>0.5</v>
      </c>
      <c r="BV33" t="s">
        <v>298</v>
      </c>
      <c r="BW33">
        <v>2</v>
      </c>
      <c r="BX33">
        <v>1620334586.1</v>
      </c>
      <c r="BY33">
        <v>398.352483870968</v>
      </c>
      <c r="BZ33">
        <v>419.994870967742</v>
      </c>
      <c r="CA33">
        <v>17.5357903225806</v>
      </c>
      <c r="CB33">
        <v>12.4217774193548</v>
      </c>
      <c r="CC33">
        <v>395.762709677419</v>
      </c>
      <c r="CD33">
        <v>17.5367612903226</v>
      </c>
      <c r="CE33">
        <v>600.013225806452</v>
      </c>
      <c r="CF33">
        <v>100.159967741935</v>
      </c>
      <c r="CG33">
        <v>0.100129570967742</v>
      </c>
      <c r="CH33">
        <v>26.4570741935484</v>
      </c>
      <c r="CI33">
        <v>25.3508935483871</v>
      </c>
      <c r="CJ33">
        <v>999.9</v>
      </c>
      <c r="CK33">
        <v>0</v>
      </c>
      <c r="CL33">
        <v>0</v>
      </c>
      <c r="CM33">
        <v>9993.04580645161</v>
      </c>
      <c r="CN33">
        <v>0</v>
      </c>
      <c r="CO33">
        <v>0.221023</v>
      </c>
      <c r="CP33">
        <v>882.991225806451</v>
      </c>
      <c r="CQ33">
        <v>0.954994258064516</v>
      </c>
      <c r="CR33">
        <v>0.0450061032258065</v>
      </c>
      <c r="CS33">
        <v>0</v>
      </c>
      <c r="CT33">
        <v>1247.06548387097</v>
      </c>
      <c r="CU33">
        <v>4.99999</v>
      </c>
      <c r="CV33">
        <v>11061.4451612903</v>
      </c>
      <c r="CW33">
        <v>7633.05516129032</v>
      </c>
      <c r="CX33">
        <v>40.062</v>
      </c>
      <c r="CY33">
        <v>42.899</v>
      </c>
      <c r="CZ33">
        <v>41.625</v>
      </c>
      <c r="DA33">
        <v>42.312</v>
      </c>
      <c r="DB33">
        <v>42.625</v>
      </c>
      <c r="DC33">
        <v>838.477419354839</v>
      </c>
      <c r="DD33">
        <v>39.5141935483871</v>
      </c>
      <c r="DE33">
        <v>0</v>
      </c>
      <c r="DF33">
        <v>1620334594.9</v>
      </c>
      <c r="DG33">
        <v>0</v>
      </c>
      <c r="DH33">
        <v>1247.1044</v>
      </c>
      <c r="DI33">
        <v>2.30461536314486</v>
      </c>
      <c r="DJ33">
        <v>14.7076921570131</v>
      </c>
      <c r="DK33">
        <v>11061.704</v>
      </c>
      <c r="DL33">
        <v>15</v>
      </c>
      <c r="DM33">
        <v>1620333530.6</v>
      </c>
      <c r="DN33" t="s">
        <v>299</v>
      </c>
      <c r="DO33">
        <v>1620333519.6</v>
      </c>
      <c r="DP33">
        <v>1620333530.6</v>
      </c>
      <c r="DQ33">
        <v>59</v>
      </c>
      <c r="DR33">
        <v>0.059</v>
      </c>
      <c r="DS33">
        <v>-0.002</v>
      </c>
      <c r="DT33">
        <v>2.59</v>
      </c>
      <c r="DU33">
        <v>-0.001</v>
      </c>
      <c r="DV33">
        <v>420</v>
      </c>
      <c r="DW33">
        <v>12</v>
      </c>
      <c r="DX33">
        <v>0.09</v>
      </c>
      <c r="DY33">
        <v>0.02</v>
      </c>
      <c r="DZ33">
        <v>-21.6391075</v>
      </c>
      <c r="EA33">
        <v>-0.0199778611631989</v>
      </c>
      <c r="EB33">
        <v>0.0361466622767581</v>
      </c>
      <c r="EC33">
        <v>1</v>
      </c>
      <c r="ED33">
        <v>1247.02823529412</v>
      </c>
      <c r="EE33">
        <v>1.93003630899965</v>
      </c>
      <c r="EF33">
        <v>0.264724835922747</v>
      </c>
      <c r="EG33">
        <v>1</v>
      </c>
      <c r="EH33">
        <v>5.12222225</v>
      </c>
      <c r="EI33">
        <v>-0.196745178236409</v>
      </c>
      <c r="EJ33">
        <v>0.0262943453509971</v>
      </c>
      <c r="EK33">
        <v>0</v>
      </c>
      <c r="EL33">
        <v>2</v>
      </c>
      <c r="EM33">
        <v>3</v>
      </c>
      <c r="EN33" t="s">
        <v>300</v>
      </c>
      <c r="EO33">
        <v>100</v>
      </c>
      <c r="EP33">
        <v>100</v>
      </c>
      <c r="EQ33">
        <v>2.59</v>
      </c>
      <c r="ER33">
        <v>-0.0009</v>
      </c>
      <c r="ES33">
        <v>2.58979999999991</v>
      </c>
      <c r="ET33">
        <v>0</v>
      </c>
      <c r="EU33">
        <v>0</v>
      </c>
      <c r="EV33">
        <v>0</v>
      </c>
      <c r="EW33">
        <v>-0.000965000000000771</v>
      </c>
      <c r="EX33">
        <v>0</v>
      </c>
      <c r="EY33">
        <v>0</v>
      </c>
      <c r="EZ33">
        <v>0</v>
      </c>
      <c r="FA33">
        <v>-1</v>
      </c>
      <c r="FB33">
        <v>-1</v>
      </c>
      <c r="FC33">
        <v>-1</v>
      </c>
      <c r="FD33">
        <v>-1</v>
      </c>
      <c r="FE33">
        <v>17.9</v>
      </c>
      <c r="FF33">
        <v>17.7</v>
      </c>
      <c r="FG33">
        <v>2</v>
      </c>
      <c r="FH33">
        <v>635.05</v>
      </c>
      <c r="FI33">
        <v>369.699</v>
      </c>
      <c r="FJ33">
        <v>24.9999</v>
      </c>
      <c r="FK33">
        <v>25.8512</v>
      </c>
      <c r="FL33">
        <v>30</v>
      </c>
      <c r="FM33">
        <v>25.8141</v>
      </c>
      <c r="FN33">
        <v>25.8371</v>
      </c>
      <c r="FO33">
        <v>20.7246</v>
      </c>
      <c r="FP33">
        <v>20.2731</v>
      </c>
      <c r="FQ33">
        <v>26.1082</v>
      </c>
      <c r="FR33">
        <v>25</v>
      </c>
      <c r="FS33">
        <v>420</v>
      </c>
      <c r="FT33">
        <v>12.4862</v>
      </c>
      <c r="FU33">
        <v>101.412</v>
      </c>
      <c r="FV33">
        <v>102.23</v>
      </c>
    </row>
    <row r="34" spans="1:178">
      <c r="A34">
        <v>18</v>
      </c>
      <c r="B34">
        <v>1620334654.5</v>
      </c>
      <c r="C34">
        <v>1020.40000009537</v>
      </c>
      <c r="D34" t="s">
        <v>334</v>
      </c>
      <c r="E34" t="s">
        <v>335</v>
      </c>
      <c r="H34">
        <v>1620334646.5</v>
      </c>
      <c r="I34">
        <f>CE34*AG34*(CA34-CB34)/(100*BT34*(1000-AG34*CA34))</f>
        <v>0</v>
      </c>
      <c r="J34">
        <f>CE34*AG34*(BZ34-BY34*(1000-AG34*CB34)/(1000-AG34*CA34))/(100*BT34)</f>
        <v>0</v>
      </c>
      <c r="K34">
        <f>BY34 - IF(AG34&gt;1, J34*BT34*100.0/(AI34*CM34), 0)</f>
        <v>0</v>
      </c>
      <c r="L34">
        <f>((R34-I34/2)*K34-J34)/(R34+I34/2)</f>
        <v>0</v>
      </c>
      <c r="M34">
        <f>L34*(CF34+CG34)/1000.0</f>
        <v>0</v>
      </c>
      <c r="N34">
        <f>(BY34 - IF(AG34&gt;1, J34*BT34*100.0/(AI34*CM34), 0))*(CF34+CG34)/1000.0</f>
        <v>0</v>
      </c>
      <c r="O34">
        <f>2.0/((1/Q34-1/P34)+SIGN(Q34)*SQRT((1/Q34-1/P34)*(1/Q34-1/P34) + 4*BU34/((BU34+1)*(BU34+1))*(2*1/Q34*1/P34-1/P34*1/P34)))</f>
        <v>0</v>
      </c>
      <c r="P34">
        <f>IF(LEFT(BV34,1)&lt;&gt;"0",IF(LEFT(BV34,1)="1",3.0,BW34),$D$5+$E$5*(CM34*CF34/($K$5*1000))+$F$5*(CM34*CF34/($K$5*1000))*MAX(MIN(BT34,$J$5),$I$5)*MAX(MIN(BT34,$J$5),$I$5)+$G$5*MAX(MIN(BT34,$J$5),$I$5)*(CM34*CF34/($K$5*1000))+$H$5*(CM34*CF34/($K$5*1000))*(CM34*CF34/($K$5*1000)))</f>
        <v>0</v>
      </c>
      <c r="Q34">
        <f>I34*(1000-(1000*0.61365*exp(17.502*U34/(240.97+U34))/(CF34+CG34)+CA34)/2)/(1000*0.61365*exp(17.502*U34/(240.97+U34))/(CF34+CG34)-CA34)</f>
        <v>0</v>
      </c>
      <c r="R34">
        <f>1/((BU34+1)/(O34/1.6)+1/(P34/1.37)) + BU34/((BU34+1)/(O34/1.6) + BU34/(P34/1.37))</f>
        <v>0</v>
      </c>
      <c r="S34">
        <f>(BQ34*BS34)</f>
        <v>0</v>
      </c>
      <c r="T34">
        <f>(CH34+(S34+2*0.95*5.67E-8*(((CH34+$B$7)+273)^4-(CH34+273)^4)-44100*I34)/(1.84*29.3*P34+8*0.95*5.67E-8*(CH34+273)^3))</f>
        <v>0</v>
      </c>
      <c r="U34">
        <f>($C$7*CI34+$D$7*CJ34+$E$7*T34)</f>
        <v>0</v>
      </c>
      <c r="V34">
        <f>0.61365*exp(17.502*U34/(240.97+U34))</f>
        <v>0</v>
      </c>
      <c r="W34">
        <f>(X34/Y34*100)</f>
        <v>0</v>
      </c>
      <c r="X34">
        <f>CA34*(CF34+CG34)/1000</f>
        <v>0</v>
      </c>
      <c r="Y34">
        <f>0.61365*exp(17.502*CH34/(240.97+CH34))</f>
        <v>0</v>
      </c>
      <c r="Z34">
        <f>(V34-CA34*(CF34+CG34)/1000)</f>
        <v>0</v>
      </c>
      <c r="AA34">
        <f>(-I34*44100)</f>
        <v>0</v>
      </c>
      <c r="AB34">
        <f>2*29.3*P34*0.92*(CH34-U34)</f>
        <v>0</v>
      </c>
      <c r="AC34">
        <f>2*0.95*5.67E-8*(((CH34+$B$7)+273)^4-(U34+273)^4)</f>
        <v>0</v>
      </c>
      <c r="AD34">
        <f>S34+AC34+AA34+AB34</f>
        <v>0</v>
      </c>
      <c r="AE34">
        <v>0</v>
      </c>
      <c r="AF34">
        <v>0</v>
      </c>
      <c r="AG34">
        <f>IF(AE34*$H$13&gt;=AI34,1.0,(AI34/(AI34-AE34*$H$13)))</f>
        <v>0</v>
      </c>
      <c r="AH34">
        <f>(AG34-1)*100</f>
        <v>0</v>
      </c>
      <c r="AI34">
        <f>MAX(0,($B$13+$C$13*CM34)/(1+$D$13*CM34)*CF34/(CH34+273)*$E$13)</f>
        <v>0</v>
      </c>
      <c r="AJ34" t="s">
        <v>297</v>
      </c>
      <c r="AK34">
        <v>0</v>
      </c>
      <c r="AL34">
        <v>0</v>
      </c>
      <c r="AM34">
        <f>AL34-AK34</f>
        <v>0</v>
      </c>
      <c r="AN34">
        <f>AM34/AL34</f>
        <v>0</v>
      </c>
      <c r="AO34">
        <v>0</v>
      </c>
      <c r="AP34" t="s">
        <v>297</v>
      </c>
      <c r="AQ34">
        <v>0</v>
      </c>
      <c r="AR34">
        <v>0</v>
      </c>
      <c r="AS34">
        <f>1-AQ34/AR34</f>
        <v>0</v>
      </c>
      <c r="AT34">
        <v>0.5</v>
      </c>
      <c r="AU34">
        <f>BQ34</f>
        <v>0</v>
      </c>
      <c r="AV34">
        <f>J34</f>
        <v>0</v>
      </c>
      <c r="AW34">
        <f>AS34*AT34*AU34</f>
        <v>0</v>
      </c>
      <c r="AX34">
        <f>BC34/AR34</f>
        <v>0</v>
      </c>
      <c r="AY34">
        <f>(AV34-AO34)/AU34</f>
        <v>0</v>
      </c>
      <c r="AZ34">
        <f>(AL34-AR34)/AR34</f>
        <v>0</v>
      </c>
      <c r="BA34" t="s">
        <v>297</v>
      </c>
      <c r="BB34">
        <v>0</v>
      </c>
      <c r="BC34">
        <f>AR34-BB34</f>
        <v>0</v>
      </c>
      <c r="BD34">
        <f>(AR34-AQ34)/(AR34-BB34)</f>
        <v>0</v>
      </c>
      <c r="BE34">
        <f>(AL34-AR34)/(AL34-BB34)</f>
        <v>0</v>
      </c>
      <c r="BF34">
        <f>(AR34-AQ34)/(AR34-AK34)</f>
        <v>0</v>
      </c>
      <c r="BG34">
        <f>(AL34-AR34)/(AL34-AK34)</f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f>$B$11*CN34+$C$11*CO34+$F$11*CP34*(1-CS34)</f>
        <v>0</v>
      </c>
      <c r="BQ34">
        <f>BP34*BR34</f>
        <v>0</v>
      </c>
      <c r="BR34">
        <f>($B$11*$D$9+$C$11*$D$9+$F$11*((DC34+CU34)/MAX(DC34+CU34+DD34, 0.1)*$I$9+DD34/MAX(DC34+CU34+DD34, 0.1)*$J$9))/($B$11+$C$11+$F$11)</f>
        <v>0</v>
      </c>
      <c r="BS34">
        <f>($B$11*$K$9+$C$11*$K$9+$F$11*((DC34+CU34)/MAX(DC34+CU34+DD34, 0.1)*$P$9+DD34/MAX(DC34+CU34+DD34, 0.1)*$Q$9))/($B$11+$C$11+$F$11)</f>
        <v>0</v>
      </c>
      <c r="BT34">
        <v>6</v>
      </c>
      <c r="BU34">
        <v>0.5</v>
      </c>
      <c r="BV34" t="s">
        <v>298</v>
      </c>
      <c r="BW34">
        <v>2</v>
      </c>
      <c r="BX34">
        <v>1620334646.5</v>
      </c>
      <c r="BY34">
        <v>398.316225806452</v>
      </c>
      <c r="BZ34">
        <v>420.003322580645</v>
      </c>
      <c r="CA34">
        <v>17.4606258064516</v>
      </c>
      <c r="CB34">
        <v>12.2751677419355</v>
      </c>
      <c r="CC34">
        <v>395.726258064516</v>
      </c>
      <c r="CD34">
        <v>17.4615967741936</v>
      </c>
      <c r="CE34">
        <v>600.020129032258</v>
      </c>
      <c r="CF34">
        <v>100.164032258065</v>
      </c>
      <c r="CG34">
        <v>0.100123403225806</v>
      </c>
      <c r="CH34">
        <v>26.4565741935484</v>
      </c>
      <c r="CI34">
        <v>25.3405193548387</v>
      </c>
      <c r="CJ34">
        <v>999.9</v>
      </c>
      <c r="CK34">
        <v>0</v>
      </c>
      <c r="CL34">
        <v>0</v>
      </c>
      <c r="CM34">
        <v>9995.07677419355</v>
      </c>
      <c r="CN34">
        <v>0</v>
      </c>
      <c r="CO34">
        <v>0.221023</v>
      </c>
      <c r="CP34">
        <v>882.991774193549</v>
      </c>
      <c r="CQ34">
        <v>0.954993806451613</v>
      </c>
      <c r="CR34">
        <v>0.0450065741935484</v>
      </c>
      <c r="CS34">
        <v>0</v>
      </c>
      <c r="CT34">
        <v>1248.80870967742</v>
      </c>
      <c r="CU34">
        <v>4.99999</v>
      </c>
      <c r="CV34">
        <v>11075.2709677419</v>
      </c>
      <c r="CW34">
        <v>7633.06</v>
      </c>
      <c r="CX34">
        <v>40.062</v>
      </c>
      <c r="CY34">
        <v>42.889</v>
      </c>
      <c r="CZ34">
        <v>41.625</v>
      </c>
      <c r="DA34">
        <v>42.312</v>
      </c>
      <c r="DB34">
        <v>42.625</v>
      </c>
      <c r="DC34">
        <v>838.477419354839</v>
      </c>
      <c r="DD34">
        <v>39.5141935483871</v>
      </c>
      <c r="DE34">
        <v>0</v>
      </c>
      <c r="DF34">
        <v>1620334655.5</v>
      </c>
      <c r="DG34">
        <v>0</v>
      </c>
      <c r="DH34">
        <v>1248.80807692308</v>
      </c>
      <c r="DI34">
        <v>2.24034187980005</v>
      </c>
      <c r="DJ34">
        <v>15.5418802937165</v>
      </c>
      <c r="DK34">
        <v>11075.3615384615</v>
      </c>
      <c r="DL34">
        <v>15</v>
      </c>
      <c r="DM34">
        <v>1620333530.6</v>
      </c>
      <c r="DN34" t="s">
        <v>299</v>
      </c>
      <c r="DO34">
        <v>1620333519.6</v>
      </c>
      <c r="DP34">
        <v>1620333530.6</v>
      </c>
      <c r="DQ34">
        <v>59</v>
      </c>
      <c r="DR34">
        <v>0.059</v>
      </c>
      <c r="DS34">
        <v>-0.002</v>
      </c>
      <c r="DT34">
        <v>2.59</v>
      </c>
      <c r="DU34">
        <v>-0.001</v>
      </c>
      <c r="DV34">
        <v>420</v>
      </c>
      <c r="DW34">
        <v>12</v>
      </c>
      <c r="DX34">
        <v>0.09</v>
      </c>
      <c r="DY34">
        <v>0.02</v>
      </c>
      <c r="DZ34">
        <v>-21.6837525</v>
      </c>
      <c r="EA34">
        <v>-0.0896791744840341</v>
      </c>
      <c r="EB34">
        <v>0.0304634041720554</v>
      </c>
      <c r="EC34">
        <v>1</v>
      </c>
      <c r="ED34">
        <v>1248.73428571429</v>
      </c>
      <c r="EE34">
        <v>1.63984344422779</v>
      </c>
      <c r="EF34">
        <v>0.275082176961052</v>
      </c>
      <c r="EG34">
        <v>1</v>
      </c>
      <c r="EH34">
        <v>5.185082</v>
      </c>
      <c r="EI34">
        <v>0.00863729831143065</v>
      </c>
      <c r="EJ34">
        <v>0.00148534204814912</v>
      </c>
      <c r="EK34">
        <v>1</v>
      </c>
      <c r="EL34">
        <v>3</v>
      </c>
      <c r="EM34">
        <v>3</v>
      </c>
      <c r="EN34" t="s">
        <v>303</v>
      </c>
      <c r="EO34">
        <v>100</v>
      </c>
      <c r="EP34">
        <v>100</v>
      </c>
      <c r="EQ34">
        <v>2.59</v>
      </c>
      <c r="ER34">
        <v>-0.001</v>
      </c>
      <c r="ES34">
        <v>2.58979999999991</v>
      </c>
      <c r="ET34">
        <v>0</v>
      </c>
      <c r="EU34">
        <v>0</v>
      </c>
      <c r="EV34">
        <v>0</v>
      </c>
      <c r="EW34">
        <v>-0.000965000000000771</v>
      </c>
      <c r="EX34">
        <v>0</v>
      </c>
      <c r="EY34">
        <v>0</v>
      </c>
      <c r="EZ34">
        <v>0</v>
      </c>
      <c r="FA34">
        <v>-1</v>
      </c>
      <c r="FB34">
        <v>-1</v>
      </c>
      <c r="FC34">
        <v>-1</v>
      </c>
      <c r="FD34">
        <v>-1</v>
      </c>
      <c r="FE34">
        <v>18.9</v>
      </c>
      <c r="FF34">
        <v>18.7</v>
      </c>
      <c r="FG34">
        <v>2</v>
      </c>
      <c r="FH34">
        <v>634.974</v>
      </c>
      <c r="FI34">
        <v>369.598</v>
      </c>
      <c r="FJ34">
        <v>24.9999</v>
      </c>
      <c r="FK34">
        <v>25.8518</v>
      </c>
      <c r="FL34">
        <v>30</v>
      </c>
      <c r="FM34">
        <v>25.8157</v>
      </c>
      <c r="FN34">
        <v>25.8376</v>
      </c>
      <c r="FO34">
        <v>20.7217</v>
      </c>
      <c r="FP34">
        <v>21.4094</v>
      </c>
      <c r="FQ34">
        <v>26.1082</v>
      </c>
      <c r="FR34">
        <v>25</v>
      </c>
      <c r="FS34">
        <v>420</v>
      </c>
      <c r="FT34">
        <v>12.2111</v>
      </c>
      <c r="FU34">
        <v>101.411</v>
      </c>
      <c r="FV34">
        <v>102.23</v>
      </c>
    </row>
    <row r="35" spans="1:178">
      <c r="A35">
        <v>19</v>
      </c>
      <c r="B35">
        <v>1620334714.5</v>
      </c>
      <c r="C35">
        <v>1080.40000009537</v>
      </c>
      <c r="D35" t="s">
        <v>336</v>
      </c>
      <c r="E35" t="s">
        <v>337</v>
      </c>
      <c r="H35">
        <v>1620334706.5</v>
      </c>
      <c r="I35">
        <f>CE35*AG35*(CA35-CB35)/(100*BT35*(1000-AG35*CA35))</f>
        <v>0</v>
      </c>
      <c r="J35">
        <f>CE35*AG35*(BZ35-BY35*(1000-AG35*CB35)/(1000-AG35*CA35))/(100*BT35)</f>
        <v>0</v>
      </c>
      <c r="K35">
        <f>BY35 - IF(AG35&gt;1, J35*BT35*100.0/(AI35*CM35), 0)</f>
        <v>0</v>
      </c>
      <c r="L35">
        <f>((R35-I35/2)*K35-J35)/(R35+I35/2)</f>
        <v>0</v>
      </c>
      <c r="M35">
        <f>L35*(CF35+CG35)/1000.0</f>
        <v>0</v>
      </c>
      <c r="N35">
        <f>(BY35 - IF(AG35&gt;1, J35*BT35*100.0/(AI35*CM35), 0))*(CF35+CG35)/1000.0</f>
        <v>0</v>
      </c>
      <c r="O35">
        <f>2.0/((1/Q35-1/P35)+SIGN(Q35)*SQRT((1/Q35-1/P35)*(1/Q35-1/P35) + 4*BU35/((BU35+1)*(BU35+1))*(2*1/Q35*1/P35-1/P35*1/P35)))</f>
        <v>0</v>
      </c>
      <c r="P35">
        <f>IF(LEFT(BV35,1)&lt;&gt;"0",IF(LEFT(BV35,1)="1",3.0,BW35),$D$5+$E$5*(CM35*CF35/($K$5*1000))+$F$5*(CM35*CF35/($K$5*1000))*MAX(MIN(BT35,$J$5),$I$5)*MAX(MIN(BT35,$J$5),$I$5)+$G$5*MAX(MIN(BT35,$J$5),$I$5)*(CM35*CF35/($K$5*1000))+$H$5*(CM35*CF35/($K$5*1000))*(CM35*CF35/($K$5*1000)))</f>
        <v>0</v>
      </c>
      <c r="Q35">
        <f>I35*(1000-(1000*0.61365*exp(17.502*U35/(240.97+U35))/(CF35+CG35)+CA35)/2)/(1000*0.61365*exp(17.502*U35/(240.97+U35))/(CF35+CG35)-CA35)</f>
        <v>0</v>
      </c>
      <c r="R35">
        <f>1/((BU35+1)/(O35/1.6)+1/(P35/1.37)) + BU35/((BU35+1)/(O35/1.6) + BU35/(P35/1.37))</f>
        <v>0</v>
      </c>
      <c r="S35">
        <f>(BQ35*BS35)</f>
        <v>0</v>
      </c>
      <c r="T35">
        <f>(CH35+(S35+2*0.95*5.67E-8*(((CH35+$B$7)+273)^4-(CH35+273)^4)-44100*I35)/(1.84*29.3*P35+8*0.95*5.67E-8*(CH35+273)^3))</f>
        <v>0</v>
      </c>
      <c r="U35">
        <f>($C$7*CI35+$D$7*CJ35+$E$7*T35)</f>
        <v>0</v>
      </c>
      <c r="V35">
        <f>0.61365*exp(17.502*U35/(240.97+U35))</f>
        <v>0</v>
      </c>
      <c r="W35">
        <f>(X35/Y35*100)</f>
        <v>0</v>
      </c>
      <c r="X35">
        <f>CA35*(CF35+CG35)/1000</f>
        <v>0</v>
      </c>
      <c r="Y35">
        <f>0.61365*exp(17.502*CH35/(240.97+CH35))</f>
        <v>0</v>
      </c>
      <c r="Z35">
        <f>(V35-CA35*(CF35+CG35)/1000)</f>
        <v>0</v>
      </c>
      <c r="AA35">
        <f>(-I35*44100)</f>
        <v>0</v>
      </c>
      <c r="AB35">
        <f>2*29.3*P35*0.92*(CH35-U35)</f>
        <v>0</v>
      </c>
      <c r="AC35">
        <f>2*0.95*5.67E-8*(((CH35+$B$7)+273)^4-(U35+273)^4)</f>
        <v>0</v>
      </c>
      <c r="AD35">
        <f>S35+AC35+AA35+AB35</f>
        <v>0</v>
      </c>
      <c r="AE35">
        <v>0</v>
      </c>
      <c r="AF35">
        <v>0</v>
      </c>
      <c r="AG35">
        <f>IF(AE35*$H$13&gt;=AI35,1.0,(AI35/(AI35-AE35*$H$13)))</f>
        <v>0</v>
      </c>
      <c r="AH35">
        <f>(AG35-1)*100</f>
        <v>0</v>
      </c>
      <c r="AI35">
        <f>MAX(0,($B$13+$C$13*CM35)/(1+$D$13*CM35)*CF35/(CH35+273)*$E$13)</f>
        <v>0</v>
      </c>
      <c r="AJ35" t="s">
        <v>297</v>
      </c>
      <c r="AK35">
        <v>0</v>
      </c>
      <c r="AL35">
        <v>0</v>
      </c>
      <c r="AM35">
        <f>AL35-AK35</f>
        <v>0</v>
      </c>
      <c r="AN35">
        <f>AM35/AL35</f>
        <v>0</v>
      </c>
      <c r="AO35">
        <v>0</v>
      </c>
      <c r="AP35" t="s">
        <v>297</v>
      </c>
      <c r="AQ35">
        <v>0</v>
      </c>
      <c r="AR35">
        <v>0</v>
      </c>
      <c r="AS35">
        <f>1-AQ35/AR35</f>
        <v>0</v>
      </c>
      <c r="AT35">
        <v>0.5</v>
      </c>
      <c r="AU35">
        <f>BQ35</f>
        <v>0</v>
      </c>
      <c r="AV35">
        <f>J35</f>
        <v>0</v>
      </c>
      <c r="AW35">
        <f>AS35*AT35*AU35</f>
        <v>0</v>
      </c>
      <c r="AX35">
        <f>BC35/AR35</f>
        <v>0</v>
      </c>
      <c r="AY35">
        <f>(AV35-AO35)/AU35</f>
        <v>0</v>
      </c>
      <c r="AZ35">
        <f>(AL35-AR35)/AR35</f>
        <v>0</v>
      </c>
      <c r="BA35" t="s">
        <v>297</v>
      </c>
      <c r="BB35">
        <v>0</v>
      </c>
      <c r="BC35">
        <f>AR35-BB35</f>
        <v>0</v>
      </c>
      <c r="BD35">
        <f>(AR35-AQ35)/(AR35-BB35)</f>
        <v>0</v>
      </c>
      <c r="BE35">
        <f>(AL35-AR35)/(AL35-BB35)</f>
        <v>0</v>
      </c>
      <c r="BF35">
        <f>(AR35-AQ35)/(AR35-AK35)</f>
        <v>0</v>
      </c>
      <c r="BG35">
        <f>(AL35-AR35)/(AL35-AK35)</f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f>$B$11*CN35+$C$11*CO35+$F$11*CP35*(1-CS35)</f>
        <v>0</v>
      </c>
      <c r="BQ35">
        <f>BP35*BR35</f>
        <v>0</v>
      </c>
      <c r="BR35">
        <f>($B$11*$D$9+$C$11*$D$9+$F$11*((DC35+CU35)/MAX(DC35+CU35+DD35, 0.1)*$I$9+DD35/MAX(DC35+CU35+DD35, 0.1)*$J$9))/($B$11+$C$11+$F$11)</f>
        <v>0</v>
      </c>
      <c r="BS35">
        <f>($B$11*$K$9+$C$11*$K$9+$F$11*((DC35+CU35)/MAX(DC35+CU35+DD35, 0.1)*$P$9+DD35/MAX(DC35+CU35+DD35, 0.1)*$Q$9))/($B$11+$C$11+$F$11)</f>
        <v>0</v>
      </c>
      <c r="BT35">
        <v>6</v>
      </c>
      <c r="BU35">
        <v>0.5</v>
      </c>
      <c r="BV35" t="s">
        <v>298</v>
      </c>
      <c r="BW35">
        <v>2</v>
      </c>
      <c r="BX35">
        <v>1620334706.5</v>
      </c>
      <c r="BY35">
        <v>398.262935483871</v>
      </c>
      <c r="BZ35">
        <v>419.993612903226</v>
      </c>
      <c r="CA35">
        <v>17.4029580645161</v>
      </c>
      <c r="CB35">
        <v>12.1687290322581</v>
      </c>
      <c r="CC35">
        <v>395.673064516129</v>
      </c>
      <c r="CD35">
        <v>17.4039225806452</v>
      </c>
      <c r="CE35">
        <v>600.018935483871</v>
      </c>
      <c r="CF35">
        <v>100.165935483871</v>
      </c>
      <c r="CG35">
        <v>0.100269903225806</v>
      </c>
      <c r="CH35">
        <v>26.4586322580645</v>
      </c>
      <c r="CI35">
        <v>25.3451096774194</v>
      </c>
      <c r="CJ35">
        <v>999.9</v>
      </c>
      <c r="CK35">
        <v>0</v>
      </c>
      <c r="CL35">
        <v>0</v>
      </c>
      <c r="CM35">
        <v>9990.56806451613</v>
      </c>
      <c r="CN35">
        <v>0</v>
      </c>
      <c r="CO35">
        <v>0.221023</v>
      </c>
      <c r="CP35">
        <v>883.008290322581</v>
      </c>
      <c r="CQ35">
        <v>0.954994516129032</v>
      </c>
      <c r="CR35">
        <v>0.0450058096774194</v>
      </c>
      <c r="CS35">
        <v>0</v>
      </c>
      <c r="CT35">
        <v>1250.46064516129</v>
      </c>
      <c r="CU35">
        <v>4.99999</v>
      </c>
      <c r="CV35">
        <v>11088.9483870968</v>
      </c>
      <c r="CW35">
        <v>7633.20451612903</v>
      </c>
      <c r="CX35">
        <v>40.062</v>
      </c>
      <c r="CY35">
        <v>42.891</v>
      </c>
      <c r="CZ35">
        <v>41.625</v>
      </c>
      <c r="DA35">
        <v>42.312</v>
      </c>
      <c r="DB35">
        <v>42.625</v>
      </c>
      <c r="DC35">
        <v>838.494193548387</v>
      </c>
      <c r="DD35">
        <v>39.5141935483871</v>
      </c>
      <c r="DE35">
        <v>0</v>
      </c>
      <c r="DF35">
        <v>1620334715.5</v>
      </c>
      <c r="DG35">
        <v>0</v>
      </c>
      <c r="DH35">
        <v>1250.46846153846</v>
      </c>
      <c r="DI35">
        <v>2.02188033209539</v>
      </c>
      <c r="DJ35">
        <v>11.7504272658333</v>
      </c>
      <c r="DK35">
        <v>11089.0961538462</v>
      </c>
      <c r="DL35">
        <v>15</v>
      </c>
      <c r="DM35">
        <v>1620333530.6</v>
      </c>
      <c r="DN35" t="s">
        <v>299</v>
      </c>
      <c r="DO35">
        <v>1620333519.6</v>
      </c>
      <c r="DP35">
        <v>1620333530.6</v>
      </c>
      <c r="DQ35">
        <v>59</v>
      </c>
      <c r="DR35">
        <v>0.059</v>
      </c>
      <c r="DS35">
        <v>-0.002</v>
      </c>
      <c r="DT35">
        <v>2.59</v>
      </c>
      <c r="DU35">
        <v>-0.001</v>
      </c>
      <c r="DV35">
        <v>420</v>
      </c>
      <c r="DW35">
        <v>12</v>
      </c>
      <c r="DX35">
        <v>0.09</v>
      </c>
      <c r="DY35">
        <v>0.02</v>
      </c>
      <c r="DZ35">
        <v>-21.725165</v>
      </c>
      <c r="EA35">
        <v>-0.0379564727954336</v>
      </c>
      <c r="EB35">
        <v>0.0266447232111728</v>
      </c>
      <c r="EC35">
        <v>1</v>
      </c>
      <c r="ED35">
        <v>1250.33771428571</v>
      </c>
      <c r="EE35">
        <v>2.3988258317026</v>
      </c>
      <c r="EF35">
        <v>0.330143568027919</v>
      </c>
      <c r="EG35">
        <v>1</v>
      </c>
      <c r="EH35">
        <v>5.23345925</v>
      </c>
      <c r="EI35">
        <v>0.0173165853658542</v>
      </c>
      <c r="EJ35">
        <v>0.00177044258237875</v>
      </c>
      <c r="EK35">
        <v>1</v>
      </c>
      <c r="EL35">
        <v>3</v>
      </c>
      <c r="EM35">
        <v>3</v>
      </c>
      <c r="EN35" t="s">
        <v>303</v>
      </c>
      <c r="EO35">
        <v>100</v>
      </c>
      <c r="EP35">
        <v>100</v>
      </c>
      <c r="EQ35">
        <v>2.59</v>
      </c>
      <c r="ER35">
        <v>-0.001</v>
      </c>
      <c r="ES35">
        <v>2.58979999999991</v>
      </c>
      <c r="ET35">
        <v>0</v>
      </c>
      <c r="EU35">
        <v>0</v>
      </c>
      <c r="EV35">
        <v>0</v>
      </c>
      <c r="EW35">
        <v>-0.000965000000000771</v>
      </c>
      <c r="EX35">
        <v>0</v>
      </c>
      <c r="EY35">
        <v>0</v>
      </c>
      <c r="EZ35">
        <v>0</v>
      </c>
      <c r="FA35">
        <v>-1</v>
      </c>
      <c r="FB35">
        <v>-1</v>
      </c>
      <c r="FC35">
        <v>-1</v>
      </c>
      <c r="FD35">
        <v>-1</v>
      </c>
      <c r="FE35">
        <v>19.9</v>
      </c>
      <c r="FF35">
        <v>19.7</v>
      </c>
      <c r="FG35">
        <v>2</v>
      </c>
      <c r="FH35">
        <v>635.043</v>
      </c>
      <c r="FI35">
        <v>369.363</v>
      </c>
      <c r="FJ35">
        <v>24.9998</v>
      </c>
      <c r="FK35">
        <v>25.8556</v>
      </c>
      <c r="FL35">
        <v>30.0002</v>
      </c>
      <c r="FM35">
        <v>25.8185</v>
      </c>
      <c r="FN35">
        <v>25.8398</v>
      </c>
      <c r="FO35">
        <v>20.7194</v>
      </c>
      <c r="FP35">
        <v>21.7081</v>
      </c>
      <c r="FQ35">
        <v>25.738</v>
      </c>
      <c r="FR35">
        <v>25</v>
      </c>
      <c r="FS35">
        <v>420</v>
      </c>
      <c r="FT35">
        <v>12.2091</v>
      </c>
      <c r="FU35">
        <v>101.409</v>
      </c>
      <c r="FV35">
        <v>102.231</v>
      </c>
    </row>
    <row r="36" spans="1:178">
      <c r="A36">
        <v>20</v>
      </c>
      <c r="B36">
        <v>1620334774.5</v>
      </c>
      <c r="C36">
        <v>1140.40000009537</v>
      </c>
      <c r="D36" t="s">
        <v>338</v>
      </c>
      <c r="E36" t="s">
        <v>339</v>
      </c>
      <c r="H36">
        <v>1620334766.5</v>
      </c>
      <c r="I36">
        <f>CE36*AG36*(CA36-CB36)/(100*BT36*(1000-AG36*CA36))</f>
        <v>0</v>
      </c>
      <c r="J36">
        <f>CE36*AG36*(BZ36-BY36*(1000-AG36*CB36)/(1000-AG36*CA36))/(100*BT36)</f>
        <v>0</v>
      </c>
      <c r="K36">
        <f>BY36 - IF(AG36&gt;1, J36*BT36*100.0/(AI36*CM36), 0)</f>
        <v>0</v>
      </c>
      <c r="L36">
        <f>((R36-I36/2)*K36-J36)/(R36+I36/2)</f>
        <v>0</v>
      </c>
      <c r="M36">
        <f>L36*(CF36+CG36)/1000.0</f>
        <v>0</v>
      </c>
      <c r="N36">
        <f>(BY36 - IF(AG36&gt;1, J36*BT36*100.0/(AI36*CM36), 0))*(CF36+CG36)/1000.0</f>
        <v>0</v>
      </c>
      <c r="O36">
        <f>2.0/((1/Q36-1/P36)+SIGN(Q36)*SQRT((1/Q36-1/P36)*(1/Q36-1/P36) + 4*BU36/((BU36+1)*(BU36+1))*(2*1/Q36*1/P36-1/P36*1/P36)))</f>
        <v>0</v>
      </c>
      <c r="P36">
        <f>IF(LEFT(BV36,1)&lt;&gt;"0",IF(LEFT(BV36,1)="1",3.0,BW36),$D$5+$E$5*(CM36*CF36/($K$5*1000))+$F$5*(CM36*CF36/($K$5*1000))*MAX(MIN(BT36,$J$5),$I$5)*MAX(MIN(BT36,$J$5),$I$5)+$G$5*MAX(MIN(BT36,$J$5),$I$5)*(CM36*CF36/($K$5*1000))+$H$5*(CM36*CF36/($K$5*1000))*(CM36*CF36/($K$5*1000)))</f>
        <v>0</v>
      </c>
      <c r="Q36">
        <f>I36*(1000-(1000*0.61365*exp(17.502*U36/(240.97+U36))/(CF36+CG36)+CA36)/2)/(1000*0.61365*exp(17.502*U36/(240.97+U36))/(CF36+CG36)-CA36)</f>
        <v>0</v>
      </c>
      <c r="R36">
        <f>1/((BU36+1)/(O36/1.6)+1/(P36/1.37)) + BU36/((BU36+1)/(O36/1.6) + BU36/(P36/1.37))</f>
        <v>0</v>
      </c>
      <c r="S36">
        <f>(BQ36*BS36)</f>
        <v>0</v>
      </c>
      <c r="T36">
        <f>(CH36+(S36+2*0.95*5.67E-8*(((CH36+$B$7)+273)^4-(CH36+273)^4)-44100*I36)/(1.84*29.3*P36+8*0.95*5.67E-8*(CH36+273)^3))</f>
        <v>0</v>
      </c>
      <c r="U36">
        <f>($C$7*CI36+$D$7*CJ36+$E$7*T36)</f>
        <v>0</v>
      </c>
      <c r="V36">
        <f>0.61365*exp(17.502*U36/(240.97+U36))</f>
        <v>0</v>
      </c>
      <c r="W36">
        <f>(X36/Y36*100)</f>
        <v>0</v>
      </c>
      <c r="X36">
        <f>CA36*(CF36+CG36)/1000</f>
        <v>0</v>
      </c>
      <c r="Y36">
        <f>0.61365*exp(17.502*CH36/(240.97+CH36))</f>
        <v>0</v>
      </c>
      <c r="Z36">
        <f>(V36-CA36*(CF36+CG36)/1000)</f>
        <v>0</v>
      </c>
      <c r="AA36">
        <f>(-I36*44100)</f>
        <v>0</v>
      </c>
      <c r="AB36">
        <f>2*29.3*P36*0.92*(CH36-U36)</f>
        <v>0</v>
      </c>
      <c r="AC36">
        <f>2*0.95*5.67E-8*(((CH36+$B$7)+273)^4-(U36+273)^4)</f>
        <v>0</v>
      </c>
      <c r="AD36">
        <f>S36+AC36+AA36+AB36</f>
        <v>0</v>
      </c>
      <c r="AE36">
        <v>0</v>
      </c>
      <c r="AF36">
        <v>0</v>
      </c>
      <c r="AG36">
        <f>IF(AE36*$H$13&gt;=AI36,1.0,(AI36/(AI36-AE36*$H$13)))</f>
        <v>0</v>
      </c>
      <c r="AH36">
        <f>(AG36-1)*100</f>
        <v>0</v>
      </c>
      <c r="AI36">
        <f>MAX(0,($B$13+$C$13*CM36)/(1+$D$13*CM36)*CF36/(CH36+273)*$E$13)</f>
        <v>0</v>
      </c>
      <c r="AJ36" t="s">
        <v>297</v>
      </c>
      <c r="AK36">
        <v>0</v>
      </c>
      <c r="AL36">
        <v>0</v>
      </c>
      <c r="AM36">
        <f>AL36-AK36</f>
        <v>0</v>
      </c>
      <c r="AN36">
        <f>AM36/AL36</f>
        <v>0</v>
      </c>
      <c r="AO36">
        <v>0</v>
      </c>
      <c r="AP36" t="s">
        <v>297</v>
      </c>
      <c r="AQ36">
        <v>0</v>
      </c>
      <c r="AR36">
        <v>0</v>
      </c>
      <c r="AS36">
        <f>1-AQ36/AR36</f>
        <v>0</v>
      </c>
      <c r="AT36">
        <v>0.5</v>
      </c>
      <c r="AU36">
        <f>BQ36</f>
        <v>0</v>
      </c>
      <c r="AV36">
        <f>J36</f>
        <v>0</v>
      </c>
      <c r="AW36">
        <f>AS36*AT36*AU36</f>
        <v>0</v>
      </c>
      <c r="AX36">
        <f>BC36/AR36</f>
        <v>0</v>
      </c>
      <c r="AY36">
        <f>(AV36-AO36)/AU36</f>
        <v>0</v>
      </c>
      <c r="AZ36">
        <f>(AL36-AR36)/AR36</f>
        <v>0</v>
      </c>
      <c r="BA36" t="s">
        <v>297</v>
      </c>
      <c r="BB36">
        <v>0</v>
      </c>
      <c r="BC36">
        <f>AR36-BB36</f>
        <v>0</v>
      </c>
      <c r="BD36">
        <f>(AR36-AQ36)/(AR36-BB36)</f>
        <v>0</v>
      </c>
      <c r="BE36">
        <f>(AL36-AR36)/(AL36-BB36)</f>
        <v>0</v>
      </c>
      <c r="BF36">
        <f>(AR36-AQ36)/(AR36-AK36)</f>
        <v>0</v>
      </c>
      <c r="BG36">
        <f>(AL36-AR36)/(AL36-AK36)</f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f>$B$11*CN36+$C$11*CO36+$F$11*CP36*(1-CS36)</f>
        <v>0</v>
      </c>
      <c r="BQ36">
        <f>BP36*BR36</f>
        <v>0</v>
      </c>
      <c r="BR36">
        <f>($B$11*$D$9+$C$11*$D$9+$F$11*((DC36+CU36)/MAX(DC36+CU36+DD36, 0.1)*$I$9+DD36/MAX(DC36+CU36+DD36, 0.1)*$J$9))/($B$11+$C$11+$F$11)</f>
        <v>0</v>
      </c>
      <c r="BS36">
        <f>($B$11*$K$9+$C$11*$K$9+$F$11*((DC36+CU36)/MAX(DC36+CU36+DD36, 0.1)*$P$9+DD36/MAX(DC36+CU36+DD36, 0.1)*$Q$9))/($B$11+$C$11+$F$11)</f>
        <v>0</v>
      </c>
      <c r="BT36">
        <v>6</v>
      </c>
      <c r="BU36">
        <v>0.5</v>
      </c>
      <c r="BV36" t="s">
        <v>298</v>
      </c>
      <c r="BW36">
        <v>2</v>
      </c>
      <c r="BX36">
        <v>1620334766.5</v>
      </c>
      <c r="BY36">
        <v>398.24935483871</v>
      </c>
      <c r="BZ36">
        <v>419.983096774194</v>
      </c>
      <c r="CA36">
        <v>17.4137483870968</v>
      </c>
      <c r="CB36">
        <v>12.1431774193548</v>
      </c>
      <c r="CC36">
        <v>395.659419354839</v>
      </c>
      <c r="CD36">
        <v>17.4147032258064</v>
      </c>
      <c r="CE36">
        <v>600.020419354839</v>
      </c>
      <c r="CF36">
        <v>100.169774193548</v>
      </c>
      <c r="CG36">
        <v>0.0999713967741936</v>
      </c>
      <c r="CH36">
        <v>26.4657935483871</v>
      </c>
      <c r="CI36">
        <v>25.350235483871</v>
      </c>
      <c r="CJ36">
        <v>999.9</v>
      </c>
      <c r="CK36">
        <v>0</v>
      </c>
      <c r="CL36">
        <v>0</v>
      </c>
      <c r="CM36">
        <v>9998.64709677419</v>
      </c>
      <c r="CN36">
        <v>0</v>
      </c>
      <c r="CO36">
        <v>0.221023</v>
      </c>
      <c r="CP36">
        <v>883.002516129032</v>
      </c>
      <c r="CQ36">
        <v>0.954992677419355</v>
      </c>
      <c r="CR36">
        <v>0.045007664516129</v>
      </c>
      <c r="CS36">
        <v>0</v>
      </c>
      <c r="CT36">
        <v>1251.69612903226</v>
      </c>
      <c r="CU36">
        <v>4.99999</v>
      </c>
      <c r="CV36">
        <v>11097.3935483871</v>
      </c>
      <c r="CW36">
        <v>7633.14935483871</v>
      </c>
      <c r="CX36">
        <v>40.062</v>
      </c>
      <c r="CY36">
        <v>42.903</v>
      </c>
      <c r="CZ36">
        <v>41.625</v>
      </c>
      <c r="DA36">
        <v>42.312</v>
      </c>
      <c r="DB36">
        <v>42.625</v>
      </c>
      <c r="DC36">
        <v>838.487096774193</v>
      </c>
      <c r="DD36">
        <v>39.5154838709677</v>
      </c>
      <c r="DE36">
        <v>0</v>
      </c>
      <c r="DF36">
        <v>1620334775.5</v>
      </c>
      <c r="DG36">
        <v>0</v>
      </c>
      <c r="DH36">
        <v>1251.72692307692</v>
      </c>
      <c r="DI36">
        <v>1.15829058683261</v>
      </c>
      <c r="DJ36">
        <v>-8.25299137949396</v>
      </c>
      <c r="DK36">
        <v>11097.4923076923</v>
      </c>
      <c r="DL36">
        <v>15</v>
      </c>
      <c r="DM36">
        <v>1620333530.6</v>
      </c>
      <c r="DN36" t="s">
        <v>299</v>
      </c>
      <c r="DO36">
        <v>1620333519.6</v>
      </c>
      <c r="DP36">
        <v>1620333530.6</v>
      </c>
      <c r="DQ36">
        <v>59</v>
      </c>
      <c r="DR36">
        <v>0.059</v>
      </c>
      <c r="DS36">
        <v>-0.002</v>
      </c>
      <c r="DT36">
        <v>2.59</v>
      </c>
      <c r="DU36">
        <v>-0.001</v>
      </c>
      <c r="DV36">
        <v>420</v>
      </c>
      <c r="DW36">
        <v>12</v>
      </c>
      <c r="DX36">
        <v>0.09</v>
      </c>
      <c r="DY36">
        <v>0.02</v>
      </c>
      <c r="DZ36">
        <v>-21.73005</v>
      </c>
      <c r="EA36">
        <v>-0.0428870544089067</v>
      </c>
      <c r="EB36">
        <v>0.023787790986134</v>
      </c>
      <c r="EC36">
        <v>1</v>
      </c>
      <c r="ED36">
        <v>1251.67514285714</v>
      </c>
      <c r="EE36">
        <v>0.824735812130973</v>
      </c>
      <c r="EF36">
        <v>0.267916526750617</v>
      </c>
      <c r="EG36">
        <v>1</v>
      </c>
      <c r="EH36">
        <v>5.26700175</v>
      </c>
      <c r="EI36">
        <v>0.0748623264540305</v>
      </c>
      <c r="EJ36">
        <v>0.0104723800751071</v>
      </c>
      <c r="EK36">
        <v>1</v>
      </c>
      <c r="EL36">
        <v>3</v>
      </c>
      <c r="EM36">
        <v>3</v>
      </c>
      <c r="EN36" t="s">
        <v>303</v>
      </c>
      <c r="EO36">
        <v>100</v>
      </c>
      <c r="EP36">
        <v>100</v>
      </c>
      <c r="EQ36">
        <v>2.59</v>
      </c>
      <c r="ER36">
        <v>-0.001</v>
      </c>
      <c r="ES36">
        <v>2.58979999999991</v>
      </c>
      <c r="ET36">
        <v>0</v>
      </c>
      <c r="EU36">
        <v>0</v>
      </c>
      <c r="EV36">
        <v>0</v>
      </c>
      <c r="EW36">
        <v>-0.000965000000000771</v>
      </c>
      <c r="EX36">
        <v>0</v>
      </c>
      <c r="EY36">
        <v>0</v>
      </c>
      <c r="EZ36">
        <v>0</v>
      </c>
      <c r="FA36">
        <v>-1</v>
      </c>
      <c r="FB36">
        <v>-1</v>
      </c>
      <c r="FC36">
        <v>-1</v>
      </c>
      <c r="FD36">
        <v>-1</v>
      </c>
      <c r="FE36">
        <v>20.9</v>
      </c>
      <c r="FF36">
        <v>20.7</v>
      </c>
      <c r="FG36">
        <v>2</v>
      </c>
      <c r="FH36">
        <v>635.258</v>
      </c>
      <c r="FI36">
        <v>369.496</v>
      </c>
      <c r="FJ36">
        <v>24.9999</v>
      </c>
      <c r="FK36">
        <v>25.86</v>
      </c>
      <c r="FL36">
        <v>30.0002</v>
      </c>
      <c r="FM36">
        <v>25.8207</v>
      </c>
      <c r="FN36">
        <v>25.842</v>
      </c>
      <c r="FO36">
        <v>20.72</v>
      </c>
      <c r="FP36">
        <v>21.4179</v>
      </c>
      <c r="FQ36">
        <v>25.3674</v>
      </c>
      <c r="FR36">
        <v>25</v>
      </c>
      <c r="FS36">
        <v>420</v>
      </c>
      <c r="FT36">
        <v>12.2091</v>
      </c>
      <c r="FU36">
        <v>101.408</v>
      </c>
      <c r="FV36">
        <v>102.229</v>
      </c>
    </row>
    <row r="37" spans="1:178">
      <c r="A37">
        <v>21</v>
      </c>
      <c r="B37">
        <v>1620334834.5</v>
      </c>
      <c r="C37">
        <v>1200.40000009537</v>
      </c>
      <c r="D37" t="s">
        <v>340</v>
      </c>
      <c r="E37" t="s">
        <v>341</v>
      </c>
      <c r="H37">
        <v>1620334826.5</v>
      </c>
      <c r="I37">
        <f>CE37*AG37*(CA37-CB37)/(100*BT37*(1000-AG37*CA37))</f>
        <v>0</v>
      </c>
      <c r="J37">
        <f>CE37*AG37*(BZ37-BY37*(1000-AG37*CB37)/(1000-AG37*CA37))/(100*BT37)</f>
        <v>0</v>
      </c>
      <c r="K37">
        <f>BY37 - IF(AG37&gt;1, J37*BT37*100.0/(AI37*CM37), 0)</f>
        <v>0</v>
      </c>
      <c r="L37">
        <f>((R37-I37/2)*K37-J37)/(R37+I37/2)</f>
        <v>0</v>
      </c>
      <c r="M37">
        <f>L37*(CF37+CG37)/1000.0</f>
        <v>0</v>
      </c>
      <c r="N37">
        <f>(BY37 - IF(AG37&gt;1, J37*BT37*100.0/(AI37*CM37), 0))*(CF37+CG37)/1000.0</f>
        <v>0</v>
      </c>
      <c r="O37">
        <f>2.0/((1/Q37-1/P37)+SIGN(Q37)*SQRT((1/Q37-1/P37)*(1/Q37-1/P37) + 4*BU37/((BU37+1)*(BU37+1))*(2*1/Q37*1/P37-1/P37*1/P37)))</f>
        <v>0</v>
      </c>
      <c r="P37">
        <f>IF(LEFT(BV37,1)&lt;&gt;"0",IF(LEFT(BV37,1)="1",3.0,BW37),$D$5+$E$5*(CM37*CF37/($K$5*1000))+$F$5*(CM37*CF37/($K$5*1000))*MAX(MIN(BT37,$J$5),$I$5)*MAX(MIN(BT37,$J$5),$I$5)+$G$5*MAX(MIN(BT37,$J$5),$I$5)*(CM37*CF37/($K$5*1000))+$H$5*(CM37*CF37/($K$5*1000))*(CM37*CF37/($K$5*1000)))</f>
        <v>0</v>
      </c>
      <c r="Q37">
        <f>I37*(1000-(1000*0.61365*exp(17.502*U37/(240.97+U37))/(CF37+CG37)+CA37)/2)/(1000*0.61365*exp(17.502*U37/(240.97+U37))/(CF37+CG37)-CA37)</f>
        <v>0</v>
      </c>
      <c r="R37">
        <f>1/((BU37+1)/(O37/1.6)+1/(P37/1.37)) + BU37/((BU37+1)/(O37/1.6) + BU37/(P37/1.37))</f>
        <v>0</v>
      </c>
      <c r="S37">
        <f>(BQ37*BS37)</f>
        <v>0</v>
      </c>
      <c r="T37">
        <f>(CH37+(S37+2*0.95*5.67E-8*(((CH37+$B$7)+273)^4-(CH37+273)^4)-44100*I37)/(1.84*29.3*P37+8*0.95*5.67E-8*(CH37+273)^3))</f>
        <v>0</v>
      </c>
      <c r="U37">
        <f>($C$7*CI37+$D$7*CJ37+$E$7*T37)</f>
        <v>0</v>
      </c>
      <c r="V37">
        <f>0.61365*exp(17.502*U37/(240.97+U37))</f>
        <v>0</v>
      </c>
      <c r="W37">
        <f>(X37/Y37*100)</f>
        <v>0</v>
      </c>
      <c r="X37">
        <f>CA37*(CF37+CG37)/1000</f>
        <v>0</v>
      </c>
      <c r="Y37">
        <f>0.61365*exp(17.502*CH37/(240.97+CH37))</f>
        <v>0</v>
      </c>
      <c r="Z37">
        <f>(V37-CA37*(CF37+CG37)/1000)</f>
        <v>0</v>
      </c>
      <c r="AA37">
        <f>(-I37*44100)</f>
        <v>0</v>
      </c>
      <c r="AB37">
        <f>2*29.3*P37*0.92*(CH37-U37)</f>
        <v>0</v>
      </c>
      <c r="AC37">
        <f>2*0.95*5.67E-8*(((CH37+$B$7)+273)^4-(U37+273)^4)</f>
        <v>0</v>
      </c>
      <c r="AD37">
        <f>S37+AC37+AA37+AB37</f>
        <v>0</v>
      </c>
      <c r="AE37">
        <v>0</v>
      </c>
      <c r="AF37">
        <v>0</v>
      </c>
      <c r="AG37">
        <f>IF(AE37*$H$13&gt;=AI37,1.0,(AI37/(AI37-AE37*$H$13)))</f>
        <v>0</v>
      </c>
      <c r="AH37">
        <f>(AG37-1)*100</f>
        <v>0</v>
      </c>
      <c r="AI37">
        <f>MAX(0,($B$13+$C$13*CM37)/(1+$D$13*CM37)*CF37/(CH37+273)*$E$13)</f>
        <v>0</v>
      </c>
      <c r="AJ37" t="s">
        <v>297</v>
      </c>
      <c r="AK37">
        <v>0</v>
      </c>
      <c r="AL37">
        <v>0</v>
      </c>
      <c r="AM37">
        <f>AL37-AK37</f>
        <v>0</v>
      </c>
      <c r="AN37">
        <f>AM37/AL37</f>
        <v>0</v>
      </c>
      <c r="AO37">
        <v>0</v>
      </c>
      <c r="AP37" t="s">
        <v>297</v>
      </c>
      <c r="AQ37">
        <v>0</v>
      </c>
      <c r="AR37">
        <v>0</v>
      </c>
      <c r="AS37">
        <f>1-AQ37/AR37</f>
        <v>0</v>
      </c>
      <c r="AT37">
        <v>0.5</v>
      </c>
      <c r="AU37">
        <f>BQ37</f>
        <v>0</v>
      </c>
      <c r="AV37">
        <f>J37</f>
        <v>0</v>
      </c>
      <c r="AW37">
        <f>AS37*AT37*AU37</f>
        <v>0</v>
      </c>
      <c r="AX37">
        <f>BC37/AR37</f>
        <v>0</v>
      </c>
      <c r="AY37">
        <f>(AV37-AO37)/AU37</f>
        <v>0</v>
      </c>
      <c r="AZ37">
        <f>(AL37-AR37)/AR37</f>
        <v>0</v>
      </c>
      <c r="BA37" t="s">
        <v>297</v>
      </c>
      <c r="BB37">
        <v>0</v>
      </c>
      <c r="BC37">
        <f>AR37-BB37</f>
        <v>0</v>
      </c>
      <c r="BD37">
        <f>(AR37-AQ37)/(AR37-BB37)</f>
        <v>0</v>
      </c>
      <c r="BE37">
        <f>(AL37-AR37)/(AL37-BB37)</f>
        <v>0</v>
      </c>
      <c r="BF37">
        <f>(AR37-AQ37)/(AR37-AK37)</f>
        <v>0</v>
      </c>
      <c r="BG37">
        <f>(AL37-AR37)/(AL37-AK37)</f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f>$B$11*CN37+$C$11*CO37+$F$11*CP37*(1-CS37)</f>
        <v>0</v>
      </c>
      <c r="BQ37">
        <f>BP37*BR37</f>
        <v>0</v>
      </c>
      <c r="BR37">
        <f>($B$11*$D$9+$C$11*$D$9+$F$11*((DC37+CU37)/MAX(DC37+CU37+DD37, 0.1)*$I$9+DD37/MAX(DC37+CU37+DD37, 0.1)*$J$9))/($B$11+$C$11+$F$11)</f>
        <v>0</v>
      </c>
      <c r="BS37">
        <f>($B$11*$K$9+$C$11*$K$9+$F$11*((DC37+CU37)/MAX(DC37+CU37+DD37, 0.1)*$P$9+DD37/MAX(DC37+CU37+DD37, 0.1)*$Q$9))/($B$11+$C$11+$F$11)</f>
        <v>0</v>
      </c>
      <c r="BT37">
        <v>6</v>
      </c>
      <c r="BU37">
        <v>0.5</v>
      </c>
      <c r="BV37" t="s">
        <v>298</v>
      </c>
      <c r="BW37">
        <v>2</v>
      </c>
      <c r="BX37">
        <v>1620334826.5</v>
      </c>
      <c r="BY37">
        <v>398.221967741936</v>
      </c>
      <c r="BZ37">
        <v>420.003580645161</v>
      </c>
      <c r="CA37">
        <v>17.4429741935484</v>
      </c>
      <c r="CB37">
        <v>12.1690741935484</v>
      </c>
      <c r="CC37">
        <v>395.632096774194</v>
      </c>
      <c r="CD37">
        <v>17.4439483870968</v>
      </c>
      <c r="CE37">
        <v>600.013064516129</v>
      </c>
      <c r="CF37">
        <v>100.170516129032</v>
      </c>
      <c r="CG37">
        <v>0.0999548935483871</v>
      </c>
      <c r="CH37">
        <v>26.4605193548387</v>
      </c>
      <c r="CI37">
        <v>25.3395548387097</v>
      </c>
      <c r="CJ37">
        <v>999.9</v>
      </c>
      <c r="CK37">
        <v>0</v>
      </c>
      <c r="CL37">
        <v>0</v>
      </c>
      <c r="CM37">
        <v>9996.75516129032</v>
      </c>
      <c r="CN37">
        <v>0</v>
      </c>
      <c r="CO37">
        <v>0.221023</v>
      </c>
      <c r="CP37">
        <v>883.000612903226</v>
      </c>
      <c r="CQ37">
        <v>0.954994096774193</v>
      </c>
      <c r="CR37">
        <v>0.0450062419354839</v>
      </c>
      <c r="CS37">
        <v>0</v>
      </c>
      <c r="CT37">
        <v>1253.28322580645</v>
      </c>
      <c r="CU37">
        <v>4.99999</v>
      </c>
      <c r="CV37">
        <v>11109.2548387097</v>
      </c>
      <c r="CW37">
        <v>7633.13612903226</v>
      </c>
      <c r="CX37">
        <v>40.062</v>
      </c>
      <c r="CY37">
        <v>42.925</v>
      </c>
      <c r="CZ37">
        <v>41.629</v>
      </c>
      <c r="DA37">
        <v>42.312</v>
      </c>
      <c r="DB37">
        <v>42.629</v>
      </c>
      <c r="DC37">
        <v>838.485161290322</v>
      </c>
      <c r="DD37">
        <v>39.5138709677419</v>
      </c>
      <c r="DE37">
        <v>0</v>
      </c>
      <c r="DF37">
        <v>1620334835.5</v>
      </c>
      <c r="DG37">
        <v>0</v>
      </c>
      <c r="DH37">
        <v>1253.29192307692</v>
      </c>
      <c r="DI37">
        <v>0.295726481885211</v>
      </c>
      <c r="DJ37">
        <v>16.2632477935684</v>
      </c>
      <c r="DK37">
        <v>11109.3346153846</v>
      </c>
      <c r="DL37">
        <v>15</v>
      </c>
      <c r="DM37">
        <v>1620333530.6</v>
      </c>
      <c r="DN37" t="s">
        <v>299</v>
      </c>
      <c r="DO37">
        <v>1620333519.6</v>
      </c>
      <c r="DP37">
        <v>1620333530.6</v>
      </c>
      <c r="DQ37">
        <v>59</v>
      </c>
      <c r="DR37">
        <v>0.059</v>
      </c>
      <c r="DS37">
        <v>-0.002</v>
      </c>
      <c r="DT37">
        <v>2.59</v>
      </c>
      <c r="DU37">
        <v>-0.001</v>
      </c>
      <c r="DV37">
        <v>420</v>
      </c>
      <c r="DW37">
        <v>12</v>
      </c>
      <c r="DX37">
        <v>0.09</v>
      </c>
      <c r="DY37">
        <v>0.02</v>
      </c>
      <c r="DZ37">
        <v>-21.7662025</v>
      </c>
      <c r="EA37">
        <v>-0.324167729831101</v>
      </c>
      <c r="EB37">
        <v>0.0368902662466675</v>
      </c>
      <c r="EC37">
        <v>1</v>
      </c>
      <c r="ED37">
        <v>1253.238</v>
      </c>
      <c r="EE37">
        <v>0.97996086105746</v>
      </c>
      <c r="EF37">
        <v>0.234372109505981</v>
      </c>
      <c r="EG37">
        <v>1</v>
      </c>
      <c r="EH37">
        <v>5.27326825</v>
      </c>
      <c r="EI37">
        <v>0.0147263414634019</v>
      </c>
      <c r="EJ37">
        <v>0.00172849195471079</v>
      </c>
      <c r="EK37">
        <v>1</v>
      </c>
      <c r="EL37">
        <v>3</v>
      </c>
      <c r="EM37">
        <v>3</v>
      </c>
      <c r="EN37" t="s">
        <v>303</v>
      </c>
      <c r="EO37">
        <v>100</v>
      </c>
      <c r="EP37">
        <v>100</v>
      </c>
      <c r="EQ37">
        <v>2.59</v>
      </c>
      <c r="ER37">
        <v>-0.0009</v>
      </c>
      <c r="ES37">
        <v>2.58979999999991</v>
      </c>
      <c r="ET37">
        <v>0</v>
      </c>
      <c r="EU37">
        <v>0</v>
      </c>
      <c r="EV37">
        <v>0</v>
      </c>
      <c r="EW37">
        <v>-0.000965000000000771</v>
      </c>
      <c r="EX37">
        <v>0</v>
      </c>
      <c r="EY37">
        <v>0</v>
      </c>
      <c r="EZ37">
        <v>0</v>
      </c>
      <c r="FA37">
        <v>-1</v>
      </c>
      <c r="FB37">
        <v>-1</v>
      </c>
      <c r="FC37">
        <v>-1</v>
      </c>
      <c r="FD37">
        <v>-1</v>
      </c>
      <c r="FE37">
        <v>21.9</v>
      </c>
      <c r="FF37">
        <v>21.7</v>
      </c>
      <c r="FG37">
        <v>2</v>
      </c>
      <c r="FH37">
        <v>635.402</v>
      </c>
      <c r="FI37">
        <v>369.551</v>
      </c>
      <c r="FJ37">
        <v>25.0001</v>
      </c>
      <c r="FK37">
        <v>25.8643</v>
      </c>
      <c r="FL37">
        <v>30.0001</v>
      </c>
      <c r="FM37">
        <v>25.825</v>
      </c>
      <c r="FN37">
        <v>25.8463</v>
      </c>
      <c r="FO37">
        <v>20.7176</v>
      </c>
      <c r="FP37">
        <v>21.1398</v>
      </c>
      <c r="FQ37">
        <v>25.3674</v>
      </c>
      <c r="FR37">
        <v>25</v>
      </c>
      <c r="FS37">
        <v>420</v>
      </c>
      <c r="FT37">
        <v>12.2058</v>
      </c>
      <c r="FU37">
        <v>101.409</v>
      </c>
      <c r="FV37">
        <v>102.228</v>
      </c>
    </row>
    <row r="38" spans="1:178">
      <c r="A38">
        <v>22</v>
      </c>
      <c r="B38">
        <v>1620334894.5</v>
      </c>
      <c r="C38">
        <v>1260.40000009537</v>
      </c>
      <c r="D38" t="s">
        <v>342</v>
      </c>
      <c r="E38" t="s">
        <v>343</v>
      </c>
      <c r="H38">
        <v>1620334886.5</v>
      </c>
      <c r="I38">
        <f>CE38*AG38*(CA38-CB38)/(100*BT38*(1000-AG38*CA38))</f>
        <v>0</v>
      </c>
      <c r="J38">
        <f>CE38*AG38*(BZ38-BY38*(1000-AG38*CB38)/(1000-AG38*CA38))/(100*BT38)</f>
        <v>0</v>
      </c>
      <c r="K38">
        <f>BY38 - IF(AG38&gt;1, J38*BT38*100.0/(AI38*CM38), 0)</f>
        <v>0</v>
      </c>
      <c r="L38">
        <f>((R38-I38/2)*K38-J38)/(R38+I38/2)</f>
        <v>0</v>
      </c>
      <c r="M38">
        <f>L38*(CF38+CG38)/1000.0</f>
        <v>0</v>
      </c>
      <c r="N38">
        <f>(BY38 - IF(AG38&gt;1, J38*BT38*100.0/(AI38*CM38), 0))*(CF38+CG38)/1000.0</f>
        <v>0</v>
      </c>
      <c r="O38">
        <f>2.0/((1/Q38-1/P38)+SIGN(Q38)*SQRT((1/Q38-1/P38)*(1/Q38-1/P38) + 4*BU38/((BU38+1)*(BU38+1))*(2*1/Q38*1/P38-1/P38*1/P38)))</f>
        <v>0</v>
      </c>
      <c r="P38">
        <f>IF(LEFT(BV38,1)&lt;&gt;"0",IF(LEFT(BV38,1)="1",3.0,BW38),$D$5+$E$5*(CM38*CF38/($K$5*1000))+$F$5*(CM38*CF38/($K$5*1000))*MAX(MIN(BT38,$J$5),$I$5)*MAX(MIN(BT38,$J$5),$I$5)+$G$5*MAX(MIN(BT38,$J$5),$I$5)*(CM38*CF38/($K$5*1000))+$H$5*(CM38*CF38/($K$5*1000))*(CM38*CF38/($K$5*1000)))</f>
        <v>0</v>
      </c>
      <c r="Q38">
        <f>I38*(1000-(1000*0.61365*exp(17.502*U38/(240.97+U38))/(CF38+CG38)+CA38)/2)/(1000*0.61365*exp(17.502*U38/(240.97+U38))/(CF38+CG38)-CA38)</f>
        <v>0</v>
      </c>
      <c r="R38">
        <f>1/((BU38+1)/(O38/1.6)+1/(P38/1.37)) + BU38/((BU38+1)/(O38/1.6) + BU38/(P38/1.37))</f>
        <v>0</v>
      </c>
      <c r="S38">
        <f>(BQ38*BS38)</f>
        <v>0</v>
      </c>
      <c r="T38">
        <f>(CH38+(S38+2*0.95*5.67E-8*(((CH38+$B$7)+273)^4-(CH38+273)^4)-44100*I38)/(1.84*29.3*P38+8*0.95*5.67E-8*(CH38+273)^3))</f>
        <v>0</v>
      </c>
      <c r="U38">
        <f>($C$7*CI38+$D$7*CJ38+$E$7*T38)</f>
        <v>0</v>
      </c>
      <c r="V38">
        <f>0.61365*exp(17.502*U38/(240.97+U38))</f>
        <v>0</v>
      </c>
      <c r="W38">
        <f>(X38/Y38*100)</f>
        <v>0</v>
      </c>
      <c r="X38">
        <f>CA38*(CF38+CG38)/1000</f>
        <v>0</v>
      </c>
      <c r="Y38">
        <f>0.61365*exp(17.502*CH38/(240.97+CH38))</f>
        <v>0</v>
      </c>
      <c r="Z38">
        <f>(V38-CA38*(CF38+CG38)/1000)</f>
        <v>0</v>
      </c>
      <c r="AA38">
        <f>(-I38*44100)</f>
        <v>0</v>
      </c>
      <c r="AB38">
        <f>2*29.3*P38*0.92*(CH38-U38)</f>
        <v>0</v>
      </c>
      <c r="AC38">
        <f>2*0.95*5.67E-8*(((CH38+$B$7)+273)^4-(U38+273)^4)</f>
        <v>0</v>
      </c>
      <c r="AD38">
        <f>S38+AC38+AA38+AB38</f>
        <v>0</v>
      </c>
      <c r="AE38">
        <v>0</v>
      </c>
      <c r="AF38">
        <v>0</v>
      </c>
      <c r="AG38">
        <f>IF(AE38*$H$13&gt;=AI38,1.0,(AI38/(AI38-AE38*$H$13)))</f>
        <v>0</v>
      </c>
      <c r="AH38">
        <f>(AG38-1)*100</f>
        <v>0</v>
      </c>
      <c r="AI38">
        <f>MAX(0,($B$13+$C$13*CM38)/(1+$D$13*CM38)*CF38/(CH38+273)*$E$13)</f>
        <v>0</v>
      </c>
      <c r="AJ38" t="s">
        <v>297</v>
      </c>
      <c r="AK38">
        <v>0</v>
      </c>
      <c r="AL38">
        <v>0</v>
      </c>
      <c r="AM38">
        <f>AL38-AK38</f>
        <v>0</v>
      </c>
      <c r="AN38">
        <f>AM38/AL38</f>
        <v>0</v>
      </c>
      <c r="AO38">
        <v>0</v>
      </c>
      <c r="AP38" t="s">
        <v>297</v>
      </c>
      <c r="AQ38">
        <v>0</v>
      </c>
      <c r="AR38">
        <v>0</v>
      </c>
      <c r="AS38">
        <f>1-AQ38/AR38</f>
        <v>0</v>
      </c>
      <c r="AT38">
        <v>0.5</v>
      </c>
      <c r="AU38">
        <f>BQ38</f>
        <v>0</v>
      </c>
      <c r="AV38">
        <f>J38</f>
        <v>0</v>
      </c>
      <c r="AW38">
        <f>AS38*AT38*AU38</f>
        <v>0</v>
      </c>
      <c r="AX38">
        <f>BC38/AR38</f>
        <v>0</v>
      </c>
      <c r="AY38">
        <f>(AV38-AO38)/AU38</f>
        <v>0</v>
      </c>
      <c r="AZ38">
        <f>(AL38-AR38)/AR38</f>
        <v>0</v>
      </c>
      <c r="BA38" t="s">
        <v>297</v>
      </c>
      <c r="BB38">
        <v>0</v>
      </c>
      <c r="BC38">
        <f>AR38-BB38</f>
        <v>0</v>
      </c>
      <c r="BD38">
        <f>(AR38-AQ38)/(AR38-BB38)</f>
        <v>0</v>
      </c>
      <c r="BE38">
        <f>(AL38-AR38)/(AL38-BB38)</f>
        <v>0</v>
      </c>
      <c r="BF38">
        <f>(AR38-AQ38)/(AR38-AK38)</f>
        <v>0</v>
      </c>
      <c r="BG38">
        <f>(AL38-AR38)/(AL38-AK38)</f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f>$B$11*CN38+$C$11*CO38+$F$11*CP38*(1-CS38)</f>
        <v>0</v>
      </c>
      <c r="BQ38">
        <f>BP38*BR38</f>
        <v>0</v>
      </c>
      <c r="BR38">
        <f>($B$11*$D$9+$C$11*$D$9+$F$11*((DC38+CU38)/MAX(DC38+CU38+DD38, 0.1)*$I$9+DD38/MAX(DC38+CU38+DD38, 0.1)*$J$9))/($B$11+$C$11+$F$11)</f>
        <v>0</v>
      </c>
      <c r="BS38">
        <f>($B$11*$K$9+$C$11*$K$9+$F$11*((DC38+CU38)/MAX(DC38+CU38+DD38, 0.1)*$P$9+DD38/MAX(DC38+CU38+DD38, 0.1)*$Q$9))/($B$11+$C$11+$F$11)</f>
        <v>0</v>
      </c>
      <c r="BT38">
        <v>6</v>
      </c>
      <c r="BU38">
        <v>0.5</v>
      </c>
      <c r="BV38" t="s">
        <v>298</v>
      </c>
      <c r="BW38">
        <v>2</v>
      </c>
      <c r="BX38">
        <v>1620334886.5</v>
      </c>
      <c r="BY38">
        <v>398.178580645161</v>
      </c>
      <c r="BZ38">
        <v>420.00129032258</v>
      </c>
      <c r="CA38">
        <v>17.432435483871</v>
      </c>
      <c r="CB38">
        <v>12.1240419354839</v>
      </c>
      <c r="CC38">
        <v>395.588774193548</v>
      </c>
      <c r="CD38">
        <v>17.4334032258065</v>
      </c>
      <c r="CE38">
        <v>600.022064516129</v>
      </c>
      <c r="CF38">
        <v>100.173967741935</v>
      </c>
      <c r="CG38">
        <v>0.0998972870967742</v>
      </c>
      <c r="CH38">
        <v>26.4632419354839</v>
      </c>
      <c r="CI38">
        <v>25.3435806451613</v>
      </c>
      <c r="CJ38">
        <v>999.9</v>
      </c>
      <c r="CK38">
        <v>0</v>
      </c>
      <c r="CL38">
        <v>0</v>
      </c>
      <c r="CM38">
        <v>9994.29677419355</v>
      </c>
      <c r="CN38">
        <v>0</v>
      </c>
      <c r="CO38">
        <v>0.221023</v>
      </c>
      <c r="CP38">
        <v>882.990838709677</v>
      </c>
      <c r="CQ38">
        <v>0.954994741935484</v>
      </c>
      <c r="CR38">
        <v>0.0450055903225807</v>
      </c>
      <c r="CS38">
        <v>0</v>
      </c>
      <c r="CT38">
        <v>1254.72161290323</v>
      </c>
      <c r="CU38">
        <v>4.99999</v>
      </c>
      <c r="CV38">
        <v>11122.1419354839</v>
      </c>
      <c r="CW38">
        <v>7633.05419354839</v>
      </c>
      <c r="CX38">
        <v>40.0863870967742</v>
      </c>
      <c r="CY38">
        <v>42.937</v>
      </c>
      <c r="CZ38">
        <v>41.665</v>
      </c>
      <c r="DA38">
        <v>42.3465483870968</v>
      </c>
      <c r="DB38">
        <v>42.685</v>
      </c>
      <c r="DC38">
        <v>838.476774193548</v>
      </c>
      <c r="DD38">
        <v>39.5125806451613</v>
      </c>
      <c r="DE38">
        <v>0</v>
      </c>
      <c r="DF38">
        <v>1620334895.5</v>
      </c>
      <c r="DG38">
        <v>0</v>
      </c>
      <c r="DH38">
        <v>1254.735</v>
      </c>
      <c r="DI38">
        <v>1.53880341294785</v>
      </c>
      <c r="DJ38">
        <v>13.9760682278076</v>
      </c>
      <c r="DK38">
        <v>11122.3384615385</v>
      </c>
      <c r="DL38">
        <v>15</v>
      </c>
      <c r="DM38">
        <v>1620333530.6</v>
      </c>
      <c r="DN38" t="s">
        <v>299</v>
      </c>
      <c r="DO38">
        <v>1620333519.6</v>
      </c>
      <c r="DP38">
        <v>1620333530.6</v>
      </c>
      <c r="DQ38">
        <v>59</v>
      </c>
      <c r="DR38">
        <v>0.059</v>
      </c>
      <c r="DS38">
        <v>-0.002</v>
      </c>
      <c r="DT38">
        <v>2.59</v>
      </c>
      <c r="DU38">
        <v>-0.001</v>
      </c>
      <c r="DV38">
        <v>420</v>
      </c>
      <c r="DW38">
        <v>12</v>
      </c>
      <c r="DX38">
        <v>0.09</v>
      </c>
      <c r="DY38">
        <v>0.02</v>
      </c>
      <c r="DZ38">
        <v>-21.8100925</v>
      </c>
      <c r="EA38">
        <v>-0.246746341463352</v>
      </c>
      <c r="EB38">
        <v>0.0422510200320656</v>
      </c>
      <c r="EC38">
        <v>1</v>
      </c>
      <c r="ED38">
        <v>1254.642</v>
      </c>
      <c r="EE38">
        <v>1.57103718199637</v>
      </c>
      <c r="EF38">
        <v>0.24356635939426</v>
      </c>
      <c r="EG38">
        <v>1</v>
      </c>
      <c r="EH38">
        <v>5.311573</v>
      </c>
      <c r="EI38">
        <v>-0.127015834896821</v>
      </c>
      <c r="EJ38">
        <v>0.0186176503888111</v>
      </c>
      <c r="EK38">
        <v>0</v>
      </c>
      <c r="EL38">
        <v>2</v>
      </c>
      <c r="EM38">
        <v>3</v>
      </c>
      <c r="EN38" t="s">
        <v>300</v>
      </c>
      <c r="EO38">
        <v>100</v>
      </c>
      <c r="EP38">
        <v>100</v>
      </c>
      <c r="EQ38">
        <v>2.59</v>
      </c>
      <c r="ER38">
        <v>-0.001</v>
      </c>
      <c r="ES38">
        <v>2.58979999999991</v>
      </c>
      <c r="ET38">
        <v>0</v>
      </c>
      <c r="EU38">
        <v>0</v>
      </c>
      <c r="EV38">
        <v>0</v>
      </c>
      <c r="EW38">
        <v>-0.000965000000000771</v>
      </c>
      <c r="EX38">
        <v>0</v>
      </c>
      <c r="EY38">
        <v>0</v>
      </c>
      <c r="EZ38">
        <v>0</v>
      </c>
      <c r="FA38">
        <v>-1</v>
      </c>
      <c r="FB38">
        <v>-1</v>
      </c>
      <c r="FC38">
        <v>-1</v>
      </c>
      <c r="FD38">
        <v>-1</v>
      </c>
      <c r="FE38">
        <v>22.9</v>
      </c>
      <c r="FF38">
        <v>22.7</v>
      </c>
      <c r="FG38">
        <v>2</v>
      </c>
      <c r="FH38">
        <v>635.333</v>
      </c>
      <c r="FI38">
        <v>369.847</v>
      </c>
      <c r="FJ38">
        <v>24.9999</v>
      </c>
      <c r="FK38">
        <v>25.8708</v>
      </c>
      <c r="FL38">
        <v>30.0001</v>
      </c>
      <c r="FM38">
        <v>25.8305</v>
      </c>
      <c r="FN38">
        <v>25.8511</v>
      </c>
      <c r="FO38">
        <v>20.7196</v>
      </c>
      <c r="FP38">
        <v>20.8645</v>
      </c>
      <c r="FQ38">
        <v>24.9973</v>
      </c>
      <c r="FR38">
        <v>25</v>
      </c>
      <c r="FS38">
        <v>420</v>
      </c>
      <c r="FT38">
        <v>12.1814</v>
      </c>
      <c r="FU38">
        <v>101.403</v>
      </c>
      <c r="FV38">
        <v>102.226</v>
      </c>
    </row>
    <row r="39" spans="1:178">
      <c r="A39">
        <v>23</v>
      </c>
      <c r="B39">
        <v>1620334954.5</v>
      </c>
      <c r="C39">
        <v>1320.40000009537</v>
      </c>
      <c r="D39" t="s">
        <v>344</v>
      </c>
      <c r="E39" t="s">
        <v>345</v>
      </c>
      <c r="H39">
        <v>1620334946.5</v>
      </c>
      <c r="I39">
        <f>CE39*AG39*(CA39-CB39)/(100*BT39*(1000-AG39*CA39))</f>
        <v>0</v>
      </c>
      <c r="J39">
        <f>CE39*AG39*(BZ39-BY39*(1000-AG39*CB39)/(1000-AG39*CA39))/(100*BT39)</f>
        <v>0</v>
      </c>
      <c r="K39">
        <f>BY39 - IF(AG39&gt;1, J39*BT39*100.0/(AI39*CM39), 0)</f>
        <v>0</v>
      </c>
      <c r="L39">
        <f>((R39-I39/2)*K39-J39)/(R39+I39/2)</f>
        <v>0</v>
      </c>
      <c r="M39">
        <f>L39*(CF39+CG39)/1000.0</f>
        <v>0</v>
      </c>
      <c r="N39">
        <f>(BY39 - IF(AG39&gt;1, J39*BT39*100.0/(AI39*CM39), 0))*(CF39+CG39)/1000.0</f>
        <v>0</v>
      </c>
      <c r="O39">
        <f>2.0/((1/Q39-1/P39)+SIGN(Q39)*SQRT((1/Q39-1/P39)*(1/Q39-1/P39) + 4*BU39/((BU39+1)*(BU39+1))*(2*1/Q39*1/P39-1/P39*1/P39)))</f>
        <v>0</v>
      </c>
      <c r="P39">
        <f>IF(LEFT(BV39,1)&lt;&gt;"0",IF(LEFT(BV39,1)="1",3.0,BW39),$D$5+$E$5*(CM39*CF39/($K$5*1000))+$F$5*(CM39*CF39/($K$5*1000))*MAX(MIN(BT39,$J$5),$I$5)*MAX(MIN(BT39,$J$5),$I$5)+$G$5*MAX(MIN(BT39,$J$5),$I$5)*(CM39*CF39/($K$5*1000))+$H$5*(CM39*CF39/($K$5*1000))*(CM39*CF39/($K$5*1000)))</f>
        <v>0</v>
      </c>
      <c r="Q39">
        <f>I39*(1000-(1000*0.61365*exp(17.502*U39/(240.97+U39))/(CF39+CG39)+CA39)/2)/(1000*0.61365*exp(17.502*U39/(240.97+U39))/(CF39+CG39)-CA39)</f>
        <v>0</v>
      </c>
      <c r="R39">
        <f>1/((BU39+1)/(O39/1.6)+1/(P39/1.37)) + BU39/((BU39+1)/(O39/1.6) + BU39/(P39/1.37))</f>
        <v>0</v>
      </c>
      <c r="S39">
        <f>(BQ39*BS39)</f>
        <v>0</v>
      </c>
      <c r="T39">
        <f>(CH39+(S39+2*0.95*5.67E-8*(((CH39+$B$7)+273)^4-(CH39+273)^4)-44100*I39)/(1.84*29.3*P39+8*0.95*5.67E-8*(CH39+273)^3))</f>
        <v>0</v>
      </c>
      <c r="U39">
        <f>($C$7*CI39+$D$7*CJ39+$E$7*T39)</f>
        <v>0</v>
      </c>
      <c r="V39">
        <f>0.61365*exp(17.502*U39/(240.97+U39))</f>
        <v>0</v>
      </c>
      <c r="W39">
        <f>(X39/Y39*100)</f>
        <v>0</v>
      </c>
      <c r="X39">
        <f>CA39*(CF39+CG39)/1000</f>
        <v>0</v>
      </c>
      <c r="Y39">
        <f>0.61365*exp(17.502*CH39/(240.97+CH39))</f>
        <v>0</v>
      </c>
      <c r="Z39">
        <f>(V39-CA39*(CF39+CG39)/1000)</f>
        <v>0</v>
      </c>
      <c r="AA39">
        <f>(-I39*44100)</f>
        <v>0</v>
      </c>
      <c r="AB39">
        <f>2*29.3*P39*0.92*(CH39-U39)</f>
        <v>0</v>
      </c>
      <c r="AC39">
        <f>2*0.95*5.67E-8*(((CH39+$B$7)+273)^4-(U39+273)^4)</f>
        <v>0</v>
      </c>
      <c r="AD39">
        <f>S39+AC39+AA39+AB39</f>
        <v>0</v>
      </c>
      <c r="AE39">
        <v>0</v>
      </c>
      <c r="AF39">
        <v>0</v>
      </c>
      <c r="AG39">
        <f>IF(AE39*$H$13&gt;=AI39,1.0,(AI39/(AI39-AE39*$H$13)))</f>
        <v>0</v>
      </c>
      <c r="AH39">
        <f>(AG39-1)*100</f>
        <v>0</v>
      </c>
      <c r="AI39">
        <f>MAX(0,($B$13+$C$13*CM39)/(1+$D$13*CM39)*CF39/(CH39+273)*$E$13)</f>
        <v>0</v>
      </c>
      <c r="AJ39" t="s">
        <v>297</v>
      </c>
      <c r="AK39">
        <v>0</v>
      </c>
      <c r="AL39">
        <v>0</v>
      </c>
      <c r="AM39">
        <f>AL39-AK39</f>
        <v>0</v>
      </c>
      <c r="AN39">
        <f>AM39/AL39</f>
        <v>0</v>
      </c>
      <c r="AO39">
        <v>0</v>
      </c>
      <c r="AP39" t="s">
        <v>297</v>
      </c>
      <c r="AQ39">
        <v>0</v>
      </c>
      <c r="AR39">
        <v>0</v>
      </c>
      <c r="AS39">
        <f>1-AQ39/AR39</f>
        <v>0</v>
      </c>
      <c r="AT39">
        <v>0.5</v>
      </c>
      <c r="AU39">
        <f>BQ39</f>
        <v>0</v>
      </c>
      <c r="AV39">
        <f>J39</f>
        <v>0</v>
      </c>
      <c r="AW39">
        <f>AS39*AT39*AU39</f>
        <v>0</v>
      </c>
      <c r="AX39">
        <f>BC39/AR39</f>
        <v>0</v>
      </c>
      <c r="AY39">
        <f>(AV39-AO39)/AU39</f>
        <v>0</v>
      </c>
      <c r="AZ39">
        <f>(AL39-AR39)/AR39</f>
        <v>0</v>
      </c>
      <c r="BA39" t="s">
        <v>297</v>
      </c>
      <c r="BB39">
        <v>0</v>
      </c>
      <c r="BC39">
        <f>AR39-BB39</f>
        <v>0</v>
      </c>
      <c r="BD39">
        <f>(AR39-AQ39)/(AR39-BB39)</f>
        <v>0</v>
      </c>
      <c r="BE39">
        <f>(AL39-AR39)/(AL39-BB39)</f>
        <v>0</v>
      </c>
      <c r="BF39">
        <f>(AR39-AQ39)/(AR39-AK39)</f>
        <v>0</v>
      </c>
      <c r="BG39">
        <f>(AL39-AR39)/(AL39-AK39)</f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f>$B$11*CN39+$C$11*CO39+$F$11*CP39*(1-CS39)</f>
        <v>0</v>
      </c>
      <c r="BQ39">
        <f>BP39*BR39</f>
        <v>0</v>
      </c>
      <c r="BR39">
        <f>($B$11*$D$9+$C$11*$D$9+$F$11*((DC39+CU39)/MAX(DC39+CU39+DD39, 0.1)*$I$9+DD39/MAX(DC39+CU39+DD39, 0.1)*$J$9))/($B$11+$C$11+$F$11)</f>
        <v>0</v>
      </c>
      <c r="BS39">
        <f>($B$11*$K$9+$C$11*$K$9+$F$11*((DC39+CU39)/MAX(DC39+CU39+DD39, 0.1)*$P$9+DD39/MAX(DC39+CU39+DD39, 0.1)*$Q$9))/($B$11+$C$11+$F$11)</f>
        <v>0</v>
      </c>
      <c r="BT39">
        <v>6</v>
      </c>
      <c r="BU39">
        <v>0.5</v>
      </c>
      <c r="BV39" t="s">
        <v>298</v>
      </c>
      <c r="BW39">
        <v>2</v>
      </c>
      <c r="BX39">
        <v>1620334946.5</v>
      </c>
      <c r="BY39">
        <v>398.156612903226</v>
      </c>
      <c r="BZ39">
        <v>419.996838709677</v>
      </c>
      <c r="CA39">
        <v>17.4578483870968</v>
      </c>
      <c r="CB39">
        <v>12.1426387096774</v>
      </c>
      <c r="CC39">
        <v>395.566741935484</v>
      </c>
      <c r="CD39">
        <v>17.4588161290323</v>
      </c>
      <c r="CE39">
        <v>600.027258064516</v>
      </c>
      <c r="CF39">
        <v>100.175677419355</v>
      </c>
      <c r="CG39">
        <v>0.100013141935484</v>
      </c>
      <c r="CH39">
        <v>26.4600870967742</v>
      </c>
      <c r="CI39">
        <v>25.3385290322581</v>
      </c>
      <c r="CJ39">
        <v>999.9</v>
      </c>
      <c r="CK39">
        <v>0</v>
      </c>
      <c r="CL39">
        <v>0</v>
      </c>
      <c r="CM39">
        <v>10004.6935483871</v>
      </c>
      <c r="CN39">
        <v>0</v>
      </c>
      <c r="CO39">
        <v>0.221023</v>
      </c>
      <c r="CP39">
        <v>883.030838709677</v>
      </c>
      <c r="CQ39">
        <v>0.954991387096774</v>
      </c>
      <c r="CR39">
        <v>0.0450090064516129</v>
      </c>
      <c r="CS39">
        <v>0</v>
      </c>
      <c r="CT39">
        <v>1255.91516129032</v>
      </c>
      <c r="CU39">
        <v>4.99999</v>
      </c>
      <c r="CV39">
        <v>11133.9516129032</v>
      </c>
      <c r="CW39">
        <v>7633.39225806452</v>
      </c>
      <c r="CX39">
        <v>40.1006129032258</v>
      </c>
      <c r="CY39">
        <v>42.937</v>
      </c>
      <c r="CZ39">
        <v>41.687</v>
      </c>
      <c r="DA39">
        <v>42.3587419354839</v>
      </c>
      <c r="DB39">
        <v>42.683</v>
      </c>
      <c r="DC39">
        <v>838.511612903226</v>
      </c>
      <c r="DD39">
        <v>39.5170967741935</v>
      </c>
      <c r="DE39">
        <v>0</v>
      </c>
      <c r="DF39">
        <v>1620334955.5</v>
      </c>
      <c r="DG39">
        <v>0</v>
      </c>
      <c r="DH39">
        <v>1255.92923076923</v>
      </c>
      <c r="DI39">
        <v>1.01059829595078</v>
      </c>
      <c r="DJ39">
        <v>7.78461542759518</v>
      </c>
      <c r="DK39">
        <v>11133.7576923077</v>
      </c>
      <c r="DL39">
        <v>15</v>
      </c>
      <c r="DM39">
        <v>1620333530.6</v>
      </c>
      <c r="DN39" t="s">
        <v>299</v>
      </c>
      <c r="DO39">
        <v>1620333519.6</v>
      </c>
      <c r="DP39">
        <v>1620333530.6</v>
      </c>
      <c r="DQ39">
        <v>59</v>
      </c>
      <c r="DR39">
        <v>0.059</v>
      </c>
      <c r="DS39">
        <v>-0.002</v>
      </c>
      <c r="DT39">
        <v>2.59</v>
      </c>
      <c r="DU39">
        <v>-0.001</v>
      </c>
      <c r="DV39">
        <v>420</v>
      </c>
      <c r="DW39">
        <v>12</v>
      </c>
      <c r="DX39">
        <v>0.09</v>
      </c>
      <c r="DY39">
        <v>0.02</v>
      </c>
      <c r="DZ39">
        <v>-21.839315</v>
      </c>
      <c r="EA39">
        <v>0.106439774859334</v>
      </c>
      <c r="EB39">
        <v>0.0344489226972339</v>
      </c>
      <c r="EC39">
        <v>1</v>
      </c>
      <c r="ED39">
        <v>1255.86171428571</v>
      </c>
      <c r="EE39">
        <v>1.13729941291595</v>
      </c>
      <c r="EF39">
        <v>0.204638855607843</v>
      </c>
      <c r="EG39">
        <v>1</v>
      </c>
      <c r="EH39">
        <v>5.31425875</v>
      </c>
      <c r="EI39">
        <v>0.0224479924952976</v>
      </c>
      <c r="EJ39">
        <v>0.00223613750415758</v>
      </c>
      <c r="EK39">
        <v>1</v>
      </c>
      <c r="EL39">
        <v>3</v>
      </c>
      <c r="EM39">
        <v>3</v>
      </c>
      <c r="EN39" t="s">
        <v>303</v>
      </c>
      <c r="EO39">
        <v>100</v>
      </c>
      <c r="EP39">
        <v>100</v>
      </c>
      <c r="EQ39">
        <v>2.59</v>
      </c>
      <c r="ER39">
        <v>-0.001</v>
      </c>
      <c r="ES39">
        <v>2.58979999999991</v>
      </c>
      <c r="ET39">
        <v>0</v>
      </c>
      <c r="EU39">
        <v>0</v>
      </c>
      <c r="EV39">
        <v>0</v>
      </c>
      <c r="EW39">
        <v>-0.000965000000000771</v>
      </c>
      <c r="EX39">
        <v>0</v>
      </c>
      <c r="EY39">
        <v>0</v>
      </c>
      <c r="EZ39">
        <v>0</v>
      </c>
      <c r="FA39">
        <v>-1</v>
      </c>
      <c r="FB39">
        <v>-1</v>
      </c>
      <c r="FC39">
        <v>-1</v>
      </c>
      <c r="FD39">
        <v>-1</v>
      </c>
      <c r="FE39">
        <v>23.9</v>
      </c>
      <c r="FF39">
        <v>23.7</v>
      </c>
      <c r="FG39">
        <v>2</v>
      </c>
      <c r="FH39">
        <v>635.415</v>
      </c>
      <c r="FI39">
        <v>369.757</v>
      </c>
      <c r="FJ39">
        <v>24.9999</v>
      </c>
      <c r="FK39">
        <v>25.8774</v>
      </c>
      <c r="FL39">
        <v>30.0001</v>
      </c>
      <c r="FM39">
        <v>25.8359</v>
      </c>
      <c r="FN39">
        <v>25.8572</v>
      </c>
      <c r="FO39">
        <v>20.7221</v>
      </c>
      <c r="FP39">
        <v>20.8645</v>
      </c>
      <c r="FQ39">
        <v>24.9973</v>
      </c>
      <c r="FR39">
        <v>25</v>
      </c>
      <c r="FS39">
        <v>420</v>
      </c>
      <c r="FT39">
        <v>12.1245</v>
      </c>
      <c r="FU39">
        <v>101.404</v>
      </c>
      <c r="FV39">
        <v>102.223</v>
      </c>
    </row>
    <row r="40" spans="1:178">
      <c r="A40">
        <v>24</v>
      </c>
      <c r="B40">
        <v>1620335014.5</v>
      </c>
      <c r="C40">
        <v>1380.40000009537</v>
      </c>
      <c r="D40" t="s">
        <v>346</v>
      </c>
      <c r="E40" t="s">
        <v>347</v>
      </c>
      <c r="H40">
        <v>1620335006.5</v>
      </c>
      <c r="I40">
        <f>CE40*AG40*(CA40-CB40)/(100*BT40*(1000-AG40*CA40))</f>
        <v>0</v>
      </c>
      <c r="J40">
        <f>CE40*AG40*(BZ40-BY40*(1000-AG40*CB40)/(1000-AG40*CA40))/(100*BT40)</f>
        <v>0</v>
      </c>
      <c r="K40">
        <f>BY40 - IF(AG40&gt;1, J40*BT40*100.0/(AI40*CM40), 0)</f>
        <v>0</v>
      </c>
      <c r="L40">
        <f>((R40-I40/2)*K40-J40)/(R40+I40/2)</f>
        <v>0</v>
      </c>
      <c r="M40">
        <f>L40*(CF40+CG40)/1000.0</f>
        <v>0</v>
      </c>
      <c r="N40">
        <f>(BY40 - IF(AG40&gt;1, J40*BT40*100.0/(AI40*CM40), 0))*(CF40+CG40)/1000.0</f>
        <v>0</v>
      </c>
      <c r="O40">
        <f>2.0/((1/Q40-1/P40)+SIGN(Q40)*SQRT((1/Q40-1/P40)*(1/Q40-1/P40) + 4*BU40/((BU40+1)*(BU40+1))*(2*1/Q40*1/P40-1/P40*1/P40)))</f>
        <v>0</v>
      </c>
      <c r="P40">
        <f>IF(LEFT(BV40,1)&lt;&gt;"0",IF(LEFT(BV40,1)="1",3.0,BW40),$D$5+$E$5*(CM40*CF40/($K$5*1000))+$F$5*(CM40*CF40/($K$5*1000))*MAX(MIN(BT40,$J$5),$I$5)*MAX(MIN(BT40,$J$5),$I$5)+$G$5*MAX(MIN(BT40,$J$5),$I$5)*(CM40*CF40/($K$5*1000))+$H$5*(CM40*CF40/($K$5*1000))*(CM40*CF40/($K$5*1000)))</f>
        <v>0</v>
      </c>
      <c r="Q40">
        <f>I40*(1000-(1000*0.61365*exp(17.502*U40/(240.97+U40))/(CF40+CG40)+CA40)/2)/(1000*0.61365*exp(17.502*U40/(240.97+U40))/(CF40+CG40)-CA40)</f>
        <v>0</v>
      </c>
      <c r="R40">
        <f>1/((BU40+1)/(O40/1.6)+1/(P40/1.37)) + BU40/((BU40+1)/(O40/1.6) + BU40/(P40/1.37))</f>
        <v>0</v>
      </c>
      <c r="S40">
        <f>(BQ40*BS40)</f>
        <v>0</v>
      </c>
      <c r="T40">
        <f>(CH40+(S40+2*0.95*5.67E-8*(((CH40+$B$7)+273)^4-(CH40+273)^4)-44100*I40)/(1.84*29.3*P40+8*0.95*5.67E-8*(CH40+273)^3))</f>
        <v>0</v>
      </c>
      <c r="U40">
        <f>($C$7*CI40+$D$7*CJ40+$E$7*T40)</f>
        <v>0</v>
      </c>
      <c r="V40">
        <f>0.61365*exp(17.502*U40/(240.97+U40))</f>
        <v>0</v>
      </c>
      <c r="W40">
        <f>(X40/Y40*100)</f>
        <v>0</v>
      </c>
      <c r="X40">
        <f>CA40*(CF40+CG40)/1000</f>
        <v>0</v>
      </c>
      <c r="Y40">
        <f>0.61365*exp(17.502*CH40/(240.97+CH40))</f>
        <v>0</v>
      </c>
      <c r="Z40">
        <f>(V40-CA40*(CF40+CG40)/1000)</f>
        <v>0</v>
      </c>
      <c r="AA40">
        <f>(-I40*44100)</f>
        <v>0</v>
      </c>
      <c r="AB40">
        <f>2*29.3*P40*0.92*(CH40-U40)</f>
        <v>0</v>
      </c>
      <c r="AC40">
        <f>2*0.95*5.67E-8*(((CH40+$B$7)+273)^4-(U40+273)^4)</f>
        <v>0</v>
      </c>
      <c r="AD40">
        <f>S40+AC40+AA40+AB40</f>
        <v>0</v>
      </c>
      <c r="AE40">
        <v>0</v>
      </c>
      <c r="AF40">
        <v>0</v>
      </c>
      <c r="AG40">
        <f>IF(AE40*$H$13&gt;=AI40,1.0,(AI40/(AI40-AE40*$H$13)))</f>
        <v>0</v>
      </c>
      <c r="AH40">
        <f>(AG40-1)*100</f>
        <v>0</v>
      </c>
      <c r="AI40">
        <f>MAX(0,($B$13+$C$13*CM40)/(1+$D$13*CM40)*CF40/(CH40+273)*$E$13)</f>
        <v>0</v>
      </c>
      <c r="AJ40" t="s">
        <v>297</v>
      </c>
      <c r="AK40">
        <v>0</v>
      </c>
      <c r="AL40">
        <v>0</v>
      </c>
      <c r="AM40">
        <f>AL40-AK40</f>
        <v>0</v>
      </c>
      <c r="AN40">
        <f>AM40/AL40</f>
        <v>0</v>
      </c>
      <c r="AO40">
        <v>0</v>
      </c>
      <c r="AP40" t="s">
        <v>297</v>
      </c>
      <c r="AQ40">
        <v>0</v>
      </c>
      <c r="AR40">
        <v>0</v>
      </c>
      <c r="AS40">
        <f>1-AQ40/AR40</f>
        <v>0</v>
      </c>
      <c r="AT40">
        <v>0.5</v>
      </c>
      <c r="AU40">
        <f>BQ40</f>
        <v>0</v>
      </c>
      <c r="AV40">
        <f>J40</f>
        <v>0</v>
      </c>
      <c r="AW40">
        <f>AS40*AT40*AU40</f>
        <v>0</v>
      </c>
      <c r="AX40">
        <f>BC40/AR40</f>
        <v>0</v>
      </c>
      <c r="AY40">
        <f>(AV40-AO40)/AU40</f>
        <v>0</v>
      </c>
      <c r="AZ40">
        <f>(AL40-AR40)/AR40</f>
        <v>0</v>
      </c>
      <c r="BA40" t="s">
        <v>297</v>
      </c>
      <c r="BB40">
        <v>0</v>
      </c>
      <c r="BC40">
        <f>AR40-BB40</f>
        <v>0</v>
      </c>
      <c r="BD40">
        <f>(AR40-AQ40)/(AR40-BB40)</f>
        <v>0</v>
      </c>
      <c r="BE40">
        <f>(AL40-AR40)/(AL40-BB40)</f>
        <v>0</v>
      </c>
      <c r="BF40">
        <f>(AR40-AQ40)/(AR40-AK40)</f>
        <v>0</v>
      </c>
      <c r="BG40">
        <f>(AL40-AR40)/(AL40-AK40)</f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f>$B$11*CN40+$C$11*CO40+$F$11*CP40*(1-CS40)</f>
        <v>0</v>
      </c>
      <c r="BQ40">
        <f>BP40*BR40</f>
        <v>0</v>
      </c>
      <c r="BR40">
        <f>($B$11*$D$9+$C$11*$D$9+$F$11*((DC40+CU40)/MAX(DC40+CU40+DD40, 0.1)*$I$9+DD40/MAX(DC40+CU40+DD40, 0.1)*$J$9))/($B$11+$C$11+$F$11)</f>
        <v>0</v>
      </c>
      <c r="BS40">
        <f>($B$11*$K$9+$C$11*$K$9+$F$11*((DC40+CU40)/MAX(DC40+CU40+DD40, 0.1)*$P$9+DD40/MAX(DC40+CU40+DD40, 0.1)*$Q$9))/($B$11+$C$11+$F$11)</f>
        <v>0</v>
      </c>
      <c r="BT40">
        <v>6</v>
      </c>
      <c r="BU40">
        <v>0.5</v>
      </c>
      <c r="BV40" t="s">
        <v>298</v>
      </c>
      <c r="BW40">
        <v>2</v>
      </c>
      <c r="BX40">
        <v>1620335006.5</v>
      </c>
      <c r="BY40">
        <v>398.144322580645</v>
      </c>
      <c r="BZ40">
        <v>420.029032258064</v>
      </c>
      <c r="CA40">
        <v>17.4273</v>
      </c>
      <c r="CB40">
        <v>12.0723387096774</v>
      </c>
      <c r="CC40">
        <v>395.554483870968</v>
      </c>
      <c r="CD40">
        <v>17.4282677419355</v>
      </c>
      <c r="CE40">
        <v>600.01935483871</v>
      </c>
      <c r="CF40">
        <v>100.178451612903</v>
      </c>
      <c r="CG40">
        <v>0.100093583870968</v>
      </c>
      <c r="CH40">
        <v>26.4559838709677</v>
      </c>
      <c r="CI40">
        <v>25.3313516129032</v>
      </c>
      <c r="CJ40">
        <v>999.9</v>
      </c>
      <c r="CK40">
        <v>0</v>
      </c>
      <c r="CL40">
        <v>0</v>
      </c>
      <c r="CM40">
        <v>9997.03483870968</v>
      </c>
      <c r="CN40">
        <v>0</v>
      </c>
      <c r="CO40">
        <v>0.221023</v>
      </c>
      <c r="CP40">
        <v>882.995709677419</v>
      </c>
      <c r="CQ40">
        <v>0.954998483870968</v>
      </c>
      <c r="CR40">
        <v>0.0450017419354839</v>
      </c>
      <c r="CS40">
        <v>0</v>
      </c>
      <c r="CT40">
        <v>1257.14709677419</v>
      </c>
      <c r="CU40">
        <v>4.99999</v>
      </c>
      <c r="CV40">
        <v>11144.3741935484</v>
      </c>
      <c r="CW40">
        <v>7633.10709677419</v>
      </c>
      <c r="CX40">
        <v>40.1148387096774</v>
      </c>
      <c r="CY40">
        <v>42.937</v>
      </c>
      <c r="CZ40">
        <v>41.687</v>
      </c>
      <c r="DA40">
        <v>42.375</v>
      </c>
      <c r="DB40">
        <v>42.687</v>
      </c>
      <c r="DC40">
        <v>838.485161290322</v>
      </c>
      <c r="DD40">
        <v>39.5090322580645</v>
      </c>
      <c r="DE40">
        <v>0</v>
      </c>
      <c r="DF40">
        <v>1620335015.5</v>
      </c>
      <c r="DG40">
        <v>0</v>
      </c>
      <c r="DH40">
        <v>1257.135</v>
      </c>
      <c r="DI40">
        <v>1.82256409674589</v>
      </c>
      <c r="DJ40">
        <v>11.3059827981411</v>
      </c>
      <c r="DK40">
        <v>11144.5730769231</v>
      </c>
      <c r="DL40">
        <v>15</v>
      </c>
      <c r="DM40">
        <v>1620333530.6</v>
      </c>
      <c r="DN40" t="s">
        <v>299</v>
      </c>
      <c r="DO40">
        <v>1620333519.6</v>
      </c>
      <c r="DP40">
        <v>1620333530.6</v>
      </c>
      <c r="DQ40">
        <v>59</v>
      </c>
      <c r="DR40">
        <v>0.059</v>
      </c>
      <c r="DS40">
        <v>-0.002</v>
      </c>
      <c r="DT40">
        <v>2.59</v>
      </c>
      <c r="DU40">
        <v>-0.001</v>
      </c>
      <c r="DV40">
        <v>420</v>
      </c>
      <c r="DW40">
        <v>12</v>
      </c>
      <c r="DX40">
        <v>0.09</v>
      </c>
      <c r="DY40">
        <v>0.02</v>
      </c>
      <c r="DZ40">
        <v>-21.8870025</v>
      </c>
      <c r="EA40">
        <v>0.0161549718574824</v>
      </c>
      <c r="EB40">
        <v>0.0422539908618109</v>
      </c>
      <c r="EC40">
        <v>1</v>
      </c>
      <c r="ED40">
        <v>1257.08371428571</v>
      </c>
      <c r="EE40">
        <v>1.79272015655465</v>
      </c>
      <c r="EF40">
        <v>0.269508395992036</v>
      </c>
      <c r="EG40">
        <v>1</v>
      </c>
      <c r="EH40">
        <v>5.3583135</v>
      </c>
      <c r="EI40">
        <v>-0.0523722326454202</v>
      </c>
      <c r="EJ40">
        <v>0.00654504451856518</v>
      </c>
      <c r="EK40">
        <v>1</v>
      </c>
      <c r="EL40">
        <v>3</v>
      </c>
      <c r="EM40">
        <v>3</v>
      </c>
      <c r="EN40" t="s">
        <v>303</v>
      </c>
      <c r="EO40">
        <v>100</v>
      </c>
      <c r="EP40">
        <v>100</v>
      </c>
      <c r="EQ40">
        <v>2.59</v>
      </c>
      <c r="ER40">
        <v>-0.001</v>
      </c>
      <c r="ES40">
        <v>2.58979999999991</v>
      </c>
      <c r="ET40">
        <v>0</v>
      </c>
      <c r="EU40">
        <v>0</v>
      </c>
      <c r="EV40">
        <v>0</v>
      </c>
      <c r="EW40">
        <v>-0.000965000000000771</v>
      </c>
      <c r="EX40">
        <v>0</v>
      </c>
      <c r="EY40">
        <v>0</v>
      </c>
      <c r="EZ40">
        <v>0</v>
      </c>
      <c r="FA40">
        <v>-1</v>
      </c>
      <c r="FB40">
        <v>-1</v>
      </c>
      <c r="FC40">
        <v>-1</v>
      </c>
      <c r="FD40">
        <v>-1</v>
      </c>
      <c r="FE40">
        <v>24.9</v>
      </c>
      <c r="FF40">
        <v>24.7</v>
      </c>
      <c r="FG40">
        <v>2</v>
      </c>
      <c r="FH40">
        <v>635.351</v>
      </c>
      <c r="FI40">
        <v>369.707</v>
      </c>
      <c r="FJ40">
        <v>24.9999</v>
      </c>
      <c r="FK40">
        <v>25.8817</v>
      </c>
      <c r="FL40">
        <v>30.0001</v>
      </c>
      <c r="FM40">
        <v>25.8402</v>
      </c>
      <c r="FN40">
        <v>25.8615</v>
      </c>
      <c r="FO40">
        <v>20.7176</v>
      </c>
      <c r="FP40">
        <v>20.8645</v>
      </c>
      <c r="FQ40">
        <v>24.6271</v>
      </c>
      <c r="FR40">
        <v>25</v>
      </c>
      <c r="FS40">
        <v>420</v>
      </c>
      <c r="FT40">
        <v>12.0795</v>
      </c>
      <c r="FU40">
        <v>101.399</v>
      </c>
      <c r="FV40">
        <v>102.223</v>
      </c>
    </row>
    <row r="41" spans="1:178">
      <c r="A41">
        <v>25</v>
      </c>
      <c r="B41">
        <v>1620335074.5</v>
      </c>
      <c r="C41">
        <v>1440.40000009537</v>
      </c>
      <c r="D41" t="s">
        <v>348</v>
      </c>
      <c r="E41" t="s">
        <v>349</v>
      </c>
      <c r="H41">
        <v>1620335066.5</v>
      </c>
      <c r="I41">
        <f>CE41*AG41*(CA41-CB41)/(100*BT41*(1000-AG41*CA41))</f>
        <v>0</v>
      </c>
      <c r="J41">
        <f>CE41*AG41*(BZ41-BY41*(1000-AG41*CB41)/(1000-AG41*CA41))/(100*BT41)</f>
        <v>0</v>
      </c>
      <c r="K41">
        <f>BY41 - IF(AG41&gt;1, J41*BT41*100.0/(AI41*CM41), 0)</f>
        <v>0</v>
      </c>
      <c r="L41">
        <f>((R41-I41/2)*K41-J41)/(R41+I41/2)</f>
        <v>0</v>
      </c>
      <c r="M41">
        <f>L41*(CF41+CG41)/1000.0</f>
        <v>0</v>
      </c>
      <c r="N41">
        <f>(BY41 - IF(AG41&gt;1, J41*BT41*100.0/(AI41*CM41), 0))*(CF41+CG41)/1000.0</f>
        <v>0</v>
      </c>
      <c r="O41">
        <f>2.0/((1/Q41-1/P41)+SIGN(Q41)*SQRT((1/Q41-1/P41)*(1/Q41-1/P41) + 4*BU41/((BU41+1)*(BU41+1))*(2*1/Q41*1/P41-1/P41*1/P41)))</f>
        <v>0</v>
      </c>
      <c r="P41">
        <f>IF(LEFT(BV41,1)&lt;&gt;"0",IF(LEFT(BV41,1)="1",3.0,BW41),$D$5+$E$5*(CM41*CF41/($K$5*1000))+$F$5*(CM41*CF41/($K$5*1000))*MAX(MIN(BT41,$J$5),$I$5)*MAX(MIN(BT41,$J$5),$I$5)+$G$5*MAX(MIN(BT41,$J$5),$I$5)*(CM41*CF41/($K$5*1000))+$H$5*(CM41*CF41/($K$5*1000))*(CM41*CF41/($K$5*1000)))</f>
        <v>0</v>
      </c>
      <c r="Q41">
        <f>I41*(1000-(1000*0.61365*exp(17.502*U41/(240.97+U41))/(CF41+CG41)+CA41)/2)/(1000*0.61365*exp(17.502*U41/(240.97+U41))/(CF41+CG41)-CA41)</f>
        <v>0</v>
      </c>
      <c r="R41">
        <f>1/((BU41+1)/(O41/1.6)+1/(P41/1.37)) + BU41/((BU41+1)/(O41/1.6) + BU41/(P41/1.37))</f>
        <v>0</v>
      </c>
      <c r="S41">
        <f>(BQ41*BS41)</f>
        <v>0</v>
      </c>
      <c r="T41">
        <f>(CH41+(S41+2*0.95*5.67E-8*(((CH41+$B$7)+273)^4-(CH41+273)^4)-44100*I41)/(1.84*29.3*P41+8*0.95*5.67E-8*(CH41+273)^3))</f>
        <v>0</v>
      </c>
      <c r="U41">
        <f>($C$7*CI41+$D$7*CJ41+$E$7*T41)</f>
        <v>0</v>
      </c>
      <c r="V41">
        <f>0.61365*exp(17.502*U41/(240.97+U41))</f>
        <v>0</v>
      </c>
      <c r="W41">
        <f>(X41/Y41*100)</f>
        <v>0</v>
      </c>
      <c r="X41">
        <f>CA41*(CF41+CG41)/1000</f>
        <v>0</v>
      </c>
      <c r="Y41">
        <f>0.61365*exp(17.502*CH41/(240.97+CH41))</f>
        <v>0</v>
      </c>
      <c r="Z41">
        <f>(V41-CA41*(CF41+CG41)/1000)</f>
        <v>0</v>
      </c>
      <c r="AA41">
        <f>(-I41*44100)</f>
        <v>0</v>
      </c>
      <c r="AB41">
        <f>2*29.3*P41*0.92*(CH41-U41)</f>
        <v>0</v>
      </c>
      <c r="AC41">
        <f>2*0.95*5.67E-8*(((CH41+$B$7)+273)^4-(U41+273)^4)</f>
        <v>0</v>
      </c>
      <c r="AD41">
        <f>S41+AC41+AA41+AB41</f>
        <v>0</v>
      </c>
      <c r="AE41">
        <v>0</v>
      </c>
      <c r="AF41">
        <v>0</v>
      </c>
      <c r="AG41">
        <f>IF(AE41*$H$13&gt;=AI41,1.0,(AI41/(AI41-AE41*$H$13)))</f>
        <v>0</v>
      </c>
      <c r="AH41">
        <f>(AG41-1)*100</f>
        <v>0</v>
      </c>
      <c r="AI41">
        <f>MAX(0,($B$13+$C$13*CM41)/(1+$D$13*CM41)*CF41/(CH41+273)*$E$13)</f>
        <v>0</v>
      </c>
      <c r="AJ41" t="s">
        <v>297</v>
      </c>
      <c r="AK41">
        <v>0</v>
      </c>
      <c r="AL41">
        <v>0</v>
      </c>
      <c r="AM41">
        <f>AL41-AK41</f>
        <v>0</v>
      </c>
      <c r="AN41">
        <f>AM41/AL41</f>
        <v>0</v>
      </c>
      <c r="AO41">
        <v>0</v>
      </c>
      <c r="AP41" t="s">
        <v>297</v>
      </c>
      <c r="AQ41">
        <v>0</v>
      </c>
      <c r="AR41">
        <v>0</v>
      </c>
      <c r="AS41">
        <f>1-AQ41/AR41</f>
        <v>0</v>
      </c>
      <c r="AT41">
        <v>0.5</v>
      </c>
      <c r="AU41">
        <f>BQ41</f>
        <v>0</v>
      </c>
      <c r="AV41">
        <f>J41</f>
        <v>0</v>
      </c>
      <c r="AW41">
        <f>AS41*AT41*AU41</f>
        <v>0</v>
      </c>
      <c r="AX41">
        <f>BC41/AR41</f>
        <v>0</v>
      </c>
      <c r="AY41">
        <f>(AV41-AO41)/AU41</f>
        <v>0</v>
      </c>
      <c r="AZ41">
        <f>(AL41-AR41)/AR41</f>
        <v>0</v>
      </c>
      <c r="BA41" t="s">
        <v>297</v>
      </c>
      <c r="BB41">
        <v>0</v>
      </c>
      <c r="BC41">
        <f>AR41-BB41</f>
        <v>0</v>
      </c>
      <c r="BD41">
        <f>(AR41-AQ41)/(AR41-BB41)</f>
        <v>0</v>
      </c>
      <c r="BE41">
        <f>(AL41-AR41)/(AL41-BB41)</f>
        <v>0</v>
      </c>
      <c r="BF41">
        <f>(AR41-AQ41)/(AR41-AK41)</f>
        <v>0</v>
      </c>
      <c r="BG41">
        <f>(AL41-AR41)/(AL41-AK41)</f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f>$B$11*CN41+$C$11*CO41+$F$11*CP41*(1-CS41)</f>
        <v>0</v>
      </c>
      <c r="BQ41">
        <f>BP41*BR41</f>
        <v>0</v>
      </c>
      <c r="BR41">
        <f>($B$11*$D$9+$C$11*$D$9+$F$11*((DC41+CU41)/MAX(DC41+CU41+DD41, 0.1)*$I$9+DD41/MAX(DC41+CU41+DD41, 0.1)*$J$9))/($B$11+$C$11+$F$11)</f>
        <v>0</v>
      </c>
      <c r="BS41">
        <f>($B$11*$K$9+$C$11*$K$9+$F$11*((DC41+CU41)/MAX(DC41+CU41+DD41, 0.1)*$P$9+DD41/MAX(DC41+CU41+DD41, 0.1)*$Q$9))/($B$11+$C$11+$F$11)</f>
        <v>0</v>
      </c>
      <c r="BT41">
        <v>6</v>
      </c>
      <c r="BU41">
        <v>0.5</v>
      </c>
      <c r="BV41" t="s">
        <v>298</v>
      </c>
      <c r="BW41">
        <v>2</v>
      </c>
      <c r="BX41">
        <v>1620335066.5</v>
      </c>
      <c r="BY41">
        <v>398.110193548387</v>
      </c>
      <c r="BZ41">
        <v>419.991483870968</v>
      </c>
      <c r="CA41">
        <v>17.4172774193548</v>
      </c>
      <c r="CB41">
        <v>12.0601225806452</v>
      </c>
      <c r="CC41">
        <v>395.52035483871</v>
      </c>
      <c r="CD41">
        <v>17.4182483870968</v>
      </c>
      <c r="CE41">
        <v>600.027451612903</v>
      </c>
      <c r="CF41">
        <v>100.182451612903</v>
      </c>
      <c r="CG41">
        <v>0.0999375967741935</v>
      </c>
      <c r="CH41">
        <v>26.4562580645161</v>
      </c>
      <c r="CI41">
        <v>25.3327258064516</v>
      </c>
      <c r="CJ41">
        <v>999.9</v>
      </c>
      <c r="CK41">
        <v>0</v>
      </c>
      <c r="CL41">
        <v>0</v>
      </c>
      <c r="CM41">
        <v>10007.2548387097</v>
      </c>
      <c r="CN41">
        <v>0</v>
      </c>
      <c r="CO41">
        <v>0.221023</v>
      </c>
      <c r="CP41">
        <v>882.980129032258</v>
      </c>
      <c r="CQ41">
        <v>0.954996193548387</v>
      </c>
      <c r="CR41">
        <v>0.0450040290322581</v>
      </c>
      <c r="CS41">
        <v>0</v>
      </c>
      <c r="CT41">
        <v>1258.07612903226</v>
      </c>
      <c r="CU41">
        <v>4.99999</v>
      </c>
      <c r="CV41">
        <v>11152.3741935484</v>
      </c>
      <c r="CW41">
        <v>7632.96516129032</v>
      </c>
      <c r="CX41">
        <v>40.125</v>
      </c>
      <c r="CY41">
        <v>42.937</v>
      </c>
      <c r="CZ41">
        <v>41.687</v>
      </c>
      <c r="DA41">
        <v>42.370935483871</v>
      </c>
      <c r="DB41">
        <v>42.687</v>
      </c>
      <c r="DC41">
        <v>838.468064516129</v>
      </c>
      <c r="DD41">
        <v>39.51</v>
      </c>
      <c r="DE41">
        <v>0</v>
      </c>
      <c r="DF41">
        <v>1620335075.5</v>
      </c>
      <c r="DG41">
        <v>0</v>
      </c>
      <c r="DH41">
        <v>1258.07230769231</v>
      </c>
      <c r="DI41">
        <v>0.537435892338025</v>
      </c>
      <c r="DJ41">
        <v>11.2512818463092</v>
      </c>
      <c r="DK41">
        <v>11152.8038461538</v>
      </c>
      <c r="DL41">
        <v>15</v>
      </c>
      <c r="DM41">
        <v>1620333530.6</v>
      </c>
      <c r="DN41" t="s">
        <v>299</v>
      </c>
      <c r="DO41">
        <v>1620333519.6</v>
      </c>
      <c r="DP41">
        <v>1620333530.6</v>
      </c>
      <c r="DQ41">
        <v>59</v>
      </c>
      <c r="DR41">
        <v>0.059</v>
      </c>
      <c r="DS41">
        <v>-0.002</v>
      </c>
      <c r="DT41">
        <v>2.59</v>
      </c>
      <c r="DU41">
        <v>-0.001</v>
      </c>
      <c r="DV41">
        <v>420</v>
      </c>
      <c r="DW41">
        <v>12</v>
      </c>
      <c r="DX41">
        <v>0.09</v>
      </c>
      <c r="DY41">
        <v>0.02</v>
      </c>
      <c r="DZ41">
        <v>-21.8672875</v>
      </c>
      <c r="EA41">
        <v>-0.207684427767321</v>
      </c>
      <c r="EB41">
        <v>0.039142612249951</v>
      </c>
      <c r="EC41">
        <v>1</v>
      </c>
      <c r="ED41">
        <v>1258.05628571429</v>
      </c>
      <c r="EE41">
        <v>0.808297455969498</v>
      </c>
      <c r="EF41">
        <v>0.204730983268799</v>
      </c>
      <c r="EG41">
        <v>1</v>
      </c>
      <c r="EH41">
        <v>5.3566895</v>
      </c>
      <c r="EI41">
        <v>0.00693028142588335</v>
      </c>
      <c r="EJ41">
        <v>0.00114610198062825</v>
      </c>
      <c r="EK41">
        <v>1</v>
      </c>
      <c r="EL41">
        <v>3</v>
      </c>
      <c r="EM41">
        <v>3</v>
      </c>
      <c r="EN41" t="s">
        <v>303</v>
      </c>
      <c r="EO41">
        <v>100</v>
      </c>
      <c r="EP41">
        <v>100</v>
      </c>
      <c r="EQ41">
        <v>2.59</v>
      </c>
      <c r="ER41">
        <v>-0.001</v>
      </c>
      <c r="ES41">
        <v>2.58979999999991</v>
      </c>
      <c r="ET41">
        <v>0</v>
      </c>
      <c r="EU41">
        <v>0</v>
      </c>
      <c r="EV41">
        <v>0</v>
      </c>
      <c r="EW41">
        <v>-0.000965000000000771</v>
      </c>
      <c r="EX41">
        <v>0</v>
      </c>
      <c r="EY41">
        <v>0</v>
      </c>
      <c r="EZ41">
        <v>0</v>
      </c>
      <c r="FA41">
        <v>-1</v>
      </c>
      <c r="FB41">
        <v>-1</v>
      </c>
      <c r="FC41">
        <v>-1</v>
      </c>
      <c r="FD41">
        <v>-1</v>
      </c>
      <c r="FE41">
        <v>25.9</v>
      </c>
      <c r="FF41">
        <v>25.7</v>
      </c>
      <c r="FG41">
        <v>2</v>
      </c>
      <c r="FH41">
        <v>635.534</v>
      </c>
      <c r="FI41">
        <v>369.921</v>
      </c>
      <c r="FJ41">
        <v>24.9999</v>
      </c>
      <c r="FK41">
        <v>25.8839</v>
      </c>
      <c r="FL41">
        <v>30.0001</v>
      </c>
      <c r="FM41">
        <v>25.8446</v>
      </c>
      <c r="FN41">
        <v>25.8658</v>
      </c>
      <c r="FO41">
        <v>20.7193</v>
      </c>
      <c r="FP41">
        <v>20.8645</v>
      </c>
      <c r="FQ41">
        <v>24.6271</v>
      </c>
      <c r="FR41">
        <v>25</v>
      </c>
      <c r="FS41">
        <v>420</v>
      </c>
      <c r="FT41">
        <v>12.0795</v>
      </c>
      <c r="FU41">
        <v>101.4</v>
      </c>
      <c r="FV41">
        <v>102.221</v>
      </c>
    </row>
    <row r="42" spans="1:178">
      <c r="A42">
        <v>26</v>
      </c>
      <c r="B42">
        <v>1620335134.5</v>
      </c>
      <c r="C42">
        <v>1500.40000009537</v>
      </c>
      <c r="D42" t="s">
        <v>350</v>
      </c>
      <c r="E42" t="s">
        <v>351</v>
      </c>
      <c r="H42">
        <v>1620335126.5</v>
      </c>
      <c r="I42">
        <f>CE42*AG42*(CA42-CB42)/(100*BT42*(1000-AG42*CA42))</f>
        <v>0</v>
      </c>
      <c r="J42">
        <f>CE42*AG42*(BZ42-BY42*(1000-AG42*CB42)/(1000-AG42*CA42))/(100*BT42)</f>
        <v>0</v>
      </c>
      <c r="K42">
        <f>BY42 - IF(AG42&gt;1, J42*BT42*100.0/(AI42*CM42), 0)</f>
        <v>0</v>
      </c>
      <c r="L42">
        <f>((R42-I42/2)*K42-J42)/(R42+I42/2)</f>
        <v>0</v>
      </c>
      <c r="M42">
        <f>L42*(CF42+CG42)/1000.0</f>
        <v>0</v>
      </c>
      <c r="N42">
        <f>(BY42 - IF(AG42&gt;1, J42*BT42*100.0/(AI42*CM42), 0))*(CF42+CG42)/1000.0</f>
        <v>0</v>
      </c>
      <c r="O42">
        <f>2.0/((1/Q42-1/P42)+SIGN(Q42)*SQRT((1/Q42-1/P42)*(1/Q42-1/P42) + 4*BU42/((BU42+1)*(BU42+1))*(2*1/Q42*1/P42-1/P42*1/P42)))</f>
        <v>0</v>
      </c>
      <c r="P42">
        <f>IF(LEFT(BV42,1)&lt;&gt;"0",IF(LEFT(BV42,1)="1",3.0,BW42),$D$5+$E$5*(CM42*CF42/($K$5*1000))+$F$5*(CM42*CF42/($K$5*1000))*MAX(MIN(BT42,$J$5),$I$5)*MAX(MIN(BT42,$J$5),$I$5)+$G$5*MAX(MIN(BT42,$J$5),$I$5)*(CM42*CF42/($K$5*1000))+$H$5*(CM42*CF42/($K$5*1000))*(CM42*CF42/($K$5*1000)))</f>
        <v>0</v>
      </c>
      <c r="Q42">
        <f>I42*(1000-(1000*0.61365*exp(17.502*U42/(240.97+U42))/(CF42+CG42)+CA42)/2)/(1000*0.61365*exp(17.502*U42/(240.97+U42))/(CF42+CG42)-CA42)</f>
        <v>0</v>
      </c>
      <c r="R42">
        <f>1/((BU42+1)/(O42/1.6)+1/(P42/1.37)) + BU42/((BU42+1)/(O42/1.6) + BU42/(P42/1.37))</f>
        <v>0</v>
      </c>
      <c r="S42">
        <f>(BQ42*BS42)</f>
        <v>0</v>
      </c>
      <c r="T42">
        <f>(CH42+(S42+2*0.95*5.67E-8*(((CH42+$B$7)+273)^4-(CH42+273)^4)-44100*I42)/(1.84*29.3*P42+8*0.95*5.67E-8*(CH42+273)^3))</f>
        <v>0</v>
      </c>
      <c r="U42">
        <f>($C$7*CI42+$D$7*CJ42+$E$7*T42)</f>
        <v>0</v>
      </c>
      <c r="V42">
        <f>0.61365*exp(17.502*U42/(240.97+U42))</f>
        <v>0</v>
      </c>
      <c r="W42">
        <f>(X42/Y42*100)</f>
        <v>0</v>
      </c>
      <c r="X42">
        <f>CA42*(CF42+CG42)/1000</f>
        <v>0</v>
      </c>
      <c r="Y42">
        <f>0.61365*exp(17.502*CH42/(240.97+CH42))</f>
        <v>0</v>
      </c>
      <c r="Z42">
        <f>(V42-CA42*(CF42+CG42)/1000)</f>
        <v>0</v>
      </c>
      <c r="AA42">
        <f>(-I42*44100)</f>
        <v>0</v>
      </c>
      <c r="AB42">
        <f>2*29.3*P42*0.92*(CH42-U42)</f>
        <v>0</v>
      </c>
      <c r="AC42">
        <f>2*0.95*5.67E-8*(((CH42+$B$7)+273)^4-(U42+273)^4)</f>
        <v>0</v>
      </c>
      <c r="AD42">
        <f>S42+AC42+AA42+AB42</f>
        <v>0</v>
      </c>
      <c r="AE42">
        <v>0</v>
      </c>
      <c r="AF42">
        <v>0</v>
      </c>
      <c r="AG42">
        <f>IF(AE42*$H$13&gt;=AI42,1.0,(AI42/(AI42-AE42*$H$13)))</f>
        <v>0</v>
      </c>
      <c r="AH42">
        <f>(AG42-1)*100</f>
        <v>0</v>
      </c>
      <c r="AI42">
        <f>MAX(0,($B$13+$C$13*CM42)/(1+$D$13*CM42)*CF42/(CH42+273)*$E$13)</f>
        <v>0</v>
      </c>
      <c r="AJ42" t="s">
        <v>297</v>
      </c>
      <c r="AK42">
        <v>0</v>
      </c>
      <c r="AL42">
        <v>0</v>
      </c>
      <c r="AM42">
        <f>AL42-AK42</f>
        <v>0</v>
      </c>
      <c r="AN42">
        <f>AM42/AL42</f>
        <v>0</v>
      </c>
      <c r="AO42">
        <v>0</v>
      </c>
      <c r="AP42" t="s">
        <v>297</v>
      </c>
      <c r="AQ42">
        <v>0</v>
      </c>
      <c r="AR42">
        <v>0</v>
      </c>
      <c r="AS42">
        <f>1-AQ42/AR42</f>
        <v>0</v>
      </c>
      <c r="AT42">
        <v>0.5</v>
      </c>
      <c r="AU42">
        <f>BQ42</f>
        <v>0</v>
      </c>
      <c r="AV42">
        <f>J42</f>
        <v>0</v>
      </c>
      <c r="AW42">
        <f>AS42*AT42*AU42</f>
        <v>0</v>
      </c>
      <c r="AX42">
        <f>BC42/AR42</f>
        <v>0</v>
      </c>
      <c r="AY42">
        <f>(AV42-AO42)/AU42</f>
        <v>0</v>
      </c>
      <c r="AZ42">
        <f>(AL42-AR42)/AR42</f>
        <v>0</v>
      </c>
      <c r="BA42" t="s">
        <v>297</v>
      </c>
      <c r="BB42">
        <v>0</v>
      </c>
      <c r="BC42">
        <f>AR42-BB42</f>
        <v>0</v>
      </c>
      <c r="BD42">
        <f>(AR42-AQ42)/(AR42-BB42)</f>
        <v>0</v>
      </c>
      <c r="BE42">
        <f>(AL42-AR42)/(AL42-BB42)</f>
        <v>0</v>
      </c>
      <c r="BF42">
        <f>(AR42-AQ42)/(AR42-AK42)</f>
        <v>0</v>
      </c>
      <c r="BG42">
        <f>(AL42-AR42)/(AL42-AK42)</f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f>$B$11*CN42+$C$11*CO42+$F$11*CP42*(1-CS42)</f>
        <v>0</v>
      </c>
      <c r="BQ42">
        <f>BP42*BR42</f>
        <v>0</v>
      </c>
      <c r="BR42">
        <f>($B$11*$D$9+$C$11*$D$9+$F$11*((DC42+CU42)/MAX(DC42+CU42+DD42, 0.1)*$I$9+DD42/MAX(DC42+CU42+DD42, 0.1)*$J$9))/($B$11+$C$11+$F$11)</f>
        <v>0</v>
      </c>
      <c r="BS42">
        <f>($B$11*$K$9+$C$11*$K$9+$F$11*((DC42+CU42)/MAX(DC42+CU42+DD42, 0.1)*$P$9+DD42/MAX(DC42+CU42+DD42, 0.1)*$Q$9))/($B$11+$C$11+$F$11)</f>
        <v>0</v>
      </c>
      <c r="BT42">
        <v>6</v>
      </c>
      <c r="BU42">
        <v>0.5</v>
      </c>
      <c r="BV42" t="s">
        <v>298</v>
      </c>
      <c r="BW42">
        <v>2</v>
      </c>
      <c r="BX42">
        <v>1620335126.5</v>
      </c>
      <c r="BY42">
        <v>398.098677419355</v>
      </c>
      <c r="BZ42">
        <v>419.984580645161</v>
      </c>
      <c r="CA42">
        <v>17.4094</v>
      </c>
      <c r="CB42">
        <v>12.0316419354839</v>
      </c>
      <c r="CC42">
        <v>395.508870967742</v>
      </c>
      <c r="CD42">
        <v>17.4103709677419</v>
      </c>
      <c r="CE42">
        <v>600.021161290323</v>
      </c>
      <c r="CF42">
        <v>100.185419354839</v>
      </c>
      <c r="CG42">
        <v>0.0994575709677419</v>
      </c>
      <c r="CH42">
        <v>26.4588677419355</v>
      </c>
      <c r="CI42">
        <v>25.3387193548387</v>
      </c>
      <c r="CJ42">
        <v>999.9</v>
      </c>
      <c r="CK42">
        <v>0</v>
      </c>
      <c r="CL42">
        <v>0</v>
      </c>
      <c r="CM42">
        <v>10001.5074193548</v>
      </c>
      <c r="CN42">
        <v>0</v>
      </c>
      <c r="CO42">
        <v>0.221023</v>
      </c>
      <c r="CP42">
        <v>883.021838709677</v>
      </c>
      <c r="CQ42">
        <v>0.954995161290322</v>
      </c>
      <c r="CR42">
        <v>0.0450051838709678</v>
      </c>
      <c r="CS42">
        <v>0</v>
      </c>
      <c r="CT42">
        <v>1258.72741935484</v>
      </c>
      <c r="CU42">
        <v>4.99999</v>
      </c>
      <c r="CV42">
        <v>11157.935483871</v>
      </c>
      <c r="CW42">
        <v>7633.32419354839</v>
      </c>
      <c r="CX42">
        <v>40.125</v>
      </c>
      <c r="CY42">
        <v>42.937</v>
      </c>
      <c r="CZ42">
        <v>41.687</v>
      </c>
      <c r="DA42">
        <v>42.375</v>
      </c>
      <c r="DB42">
        <v>42.687</v>
      </c>
      <c r="DC42">
        <v>838.507741935484</v>
      </c>
      <c r="DD42">
        <v>39.5122580645161</v>
      </c>
      <c r="DE42">
        <v>0</v>
      </c>
      <c r="DF42">
        <v>1620335135.5</v>
      </c>
      <c r="DG42">
        <v>0</v>
      </c>
      <c r="DH42">
        <v>1258.73538461538</v>
      </c>
      <c r="DI42">
        <v>-0.143589737491047</v>
      </c>
      <c r="DJ42">
        <v>9.89059828112195</v>
      </c>
      <c r="DK42">
        <v>11158.2115384615</v>
      </c>
      <c r="DL42">
        <v>15</v>
      </c>
      <c r="DM42">
        <v>1620333530.6</v>
      </c>
      <c r="DN42" t="s">
        <v>299</v>
      </c>
      <c r="DO42">
        <v>1620333519.6</v>
      </c>
      <c r="DP42">
        <v>1620333530.6</v>
      </c>
      <c r="DQ42">
        <v>59</v>
      </c>
      <c r="DR42">
        <v>0.059</v>
      </c>
      <c r="DS42">
        <v>-0.002</v>
      </c>
      <c r="DT42">
        <v>2.59</v>
      </c>
      <c r="DU42">
        <v>-0.001</v>
      </c>
      <c r="DV42">
        <v>420</v>
      </c>
      <c r="DW42">
        <v>12</v>
      </c>
      <c r="DX42">
        <v>0.09</v>
      </c>
      <c r="DY42">
        <v>0.02</v>
      </c>
      <c r="DZ42">
        <v>-21.8944275</v>
      </c>
      <c r="EA42">
        <v>-0.0545459662288646</v>
      </c>
      <c r="EB42">
        <v>0.0507799713839028</v>
      </c>
      <c r="EC42">
        <v>1</v>
      </c>
      <c r="ED42">
        <v>1258.67685714286</v>
      </c>
      <c r="EE42">
        <v>0.823326810177354</v>
      </c>
      <c r="EF42">
        <v>0.220761945848225</v>
      </c>
      <c r="EG42">
        <v>1</v>
      </c>
      <c r="EH42">
        <v>5.373114</v>
      </c>
      <c r="EI42">
        <v>0.150544840525321</v>
      </c>
      <c r="EJ42">
        <v>0.0171814547987066</v>
      </c>
      <c r="EK42">
        <v>0</v>
      </c>
      <c r="EL42">
        <v>2</v>
      </c>
      <c r="EM42">
        <v>3</v>
      </c>
      <c r="EN42" t="s">
        <v>300</v>
      </c>
      <c r="EO42">
        <v>100</v>
      </c>
      <c r="EP42">
        <v>100</v>
      </c>
      <c r="EQ42">
        <v>2.59</v>
      </c>
      <c r="ER42">
        <v>-0.0009</v>
      </c>
      <c r="ES42">
        <v>2.58979999999991</v>
      </c>
      <c r="ET42">
        <v>0</v>
      </c>
      <c r="EU42">
        <v>0</v>
      </c>
      <c r="EV42">
        <v>0</v>
      </c>
      <c r="EW42">
        <v>-0.000965000000000771</v>
      </c>
      <c r="EX42">
        <v>0</v>
      </c>
      <c r="EY42">
        <v>0</v>
      </c>
      <c r="EZ42">
        <v>0</v>
      </c>
      <c r="FA42">
        <v>-1</v>
      </c>
      <c r="FB42">
        <v>-1</v>
      </c>
      <c r="FC42">
        <v>-1</v>
      </c>
      <c r="FD42">
        <v>-1</v>
      </c>
      <c r="FE42">
        <v>26.9</v>
      </c>
      <c r="FF42">
        <v>26.7</v>
      </c>
      <c r="FG42">
        <v>2</v>
      </c>
      <c r="FH42">
        <v>635.471</v>
      </c>
      <c r="FI42">
        <v>370.042</v>
      </c>
      <c r="FJ42">
        <v>24.9999</v>
      </c>
      <c r="FK42">
        <v>25.8883</v>
      </c>
      <c r="FL42">
        <v>30</v>
      </c>
      <c r="FM42">
        <v>25.8489</v>
      </c>
      <c r="FN42">
        <v>25.8702</v>
      </c>
      <c r="FO42">
        <v>20.7225</v>
      </c>
      <c r="FP42">
        <v>20.582</v>
      </c>
      <c r="FQ42">
        <v>24.2563</v>
      </c>
      <c r="FR42">
        <v>25</v>
      </c>
      <c r="FS42">
        <v>420</v>
      </c>
      <c r="FT42">
        <v>12.0799</v>
      </c>
      <c r="FU42">
        <v>101.402</v>
      </c>
      <c r="FV42">
        <v>102.225</v>
      </c>
    </row>
    <row r="43" spans="1:178">
      <c r="A43">
        <v>27</v>
      </c>
      <c r="B43">
        <v>1620335194.5</v>
      </c>
      <c r="C43">
        <v>1560.40000009537</v>
      </c>
      <c r="D43" t="s">
        <v>352</v>
      </c>
      <c r="E43" t="s">
        <v>353</v>
      </c>
      <c r="H43">
        <v>1620335186.5</v>
      </c>
      <c r="I43">
        <f>CE43*AG43*(CA43-CB43)/(100*BT43*(1000-AG43*CA43))</f>
        <v>0</v>
      </c>
      <c r="J43">
        <f>CE43*AG43*(BZ43-BY43*(1000-AG43*CB43)/(1000-AG43*CA43))/(100*BT43)</f>
        <v>0</v>
      </c>
      <c r="K43">
        <f>BY43 - IF(AG43&gt;1, J43*BT43*100.0/(AI43*CM43), 0)</f>
        <v>0</v>
      </c>
      <c r="L43">
        <f>((R43-I43/2)*K43-J43)/(R43+I43/2)</f>
        <v>0</v>
      </c>
      <c r="M43">
        <f>L43*(CF43+CG43)/1000.0</f>
        <v>0</v>
      </c>
      <c r="N43">
        <f>(BY43 - IF(AG43&gt;1, J43*BT43*100.0/(AI43*CM43), 0))*(CF43+CG43)/1000.0</f>
        <v>0</v>
      </c>
      <c r="O43">
        <f>2.0/((1/Q43-1/P43)+SIGN(Q43)*SQRT((1/Q43-1/P43)*(1/Q43-1/P43) + 4*BU43/((BU43+1)*(BU43+1))*(2*1/Q43*1/P43-1/P43*1/P43)))</f>
        <v>0</v>
      </c>
      <c r="P43">
        <f>IF(LEFT(BV43,1)&lt;&gt;"0",IF(LEFT(BV43,1)="1",3.0,BW43),$D$5+$E$5*(CM43*CF43/($K$5*1000))+$F$5*(CM43*CF43/($K$5*1000))*MAX(MIN(BT43,$J$5),$I$5)*MAX(MIN(BT43,$J$5),$I$5)+$G$5*MAX(MIN(BT43,$J$5),$I$5)*(CM43*CF43/($K$5*1000))+$H$5*(CM43*CF43/($K$5*1000))*(CM43*CF43/($K$5*1000)))</f>
        <v>0</v>
      </c>
      <c r="Q43">
        <f>I43*(1000-(1000*0.61365*exp(17.502*U43/(240.97+U43))/(CF43+CG43)+CA43)/2)/(1000*0.61365*exp(17.502*U43/(240.97+U43))/(CF43+CG43)-CA43)</f>
        <v>0</v>
      </c>
      <c r="R43">
        <f>1/((BU43+1)/(O43/1.6)+1/(P43/1.37)) + BU43/((BU43+1)/(O43/1.6) + BU43/(P43/1.37))</f>
        <v>0</v>
      </c>
      <c r="S43">
        <f>(BQ43*BS43)</f>
        <v>0</v>
      </c>
      <c r="T43">
        <f>(CH43+(S43+2*0.95*5.67E-8*(((CH43+$B$7)+273)^4-(CH43+273)^4)-44100*I43)/(1.84*29.3*P43+8*0.95*5.67E-8*(CH43+273)^3))</f>
        <v>0</v>
      </c>
      <c r="U43">
        <f>($C$7*CI43+$D$7*CJ43+$E$7*T43)</f>
        <v>0</v>
      </c>
      <c r="V43">
        <f>0.61365*exp(17.502*U43/(240.97+U43))</f>
        <v>0</v>
      </c>
      <c r="W43">
        <f>(X43/Y43*100)</f>
        <v>0</v>
      </c>
      <c r="X43">
        <f>CA43*(CF43+CG43)/1000</f>
        <v>0</v>
      </c>
      <c r="Y43">
        <f>0.61365*exp(17.502*CH43/(240.97+CH43))</f>
        <v>0</v>
      </c>
      <c r="Z43">
        <f>(V43-CA43*(CF43+CG43)/1000)</f>
        <v>0</v>
      </c>
      <c r="AA43">
        <f>(-I43*44100)</f>
        <v>0</v>
      </c>
      <c r="AB43">
        <f>2*29.3*P43*0.92*(CH43-U43)</f>
        <v>0</v>
      </c>
      <c r="AC43">
        <f>2*0.95*5.67E-8*(((CH43+$B$7)+273)^4-(U43+273)^4)</f>
        <v>0</v>
      </c>
      <c r="AD43">
        <f>S43+AC43+AA43+AB43</f>
        <v>0</v>
      </c>
      <c r="AE43">
        <v>0</v>
      </c>
      <c r="AF43">
        <v>0</v>
      </c>
      <c r="AG43">
        <f>IF(AE43*$H$13&gt;=AI43,1.0,(AI43/(AI43-AE43*$H$13)))</f>
        <v>0</v>
      </c>
      <c r="AH43">
        <f>(AG43-1)*100</f>
        <v>0</v>
      </c>
      <c r="AI43">
        <f>MAX(0,($B$13+$C$13*CM43)/(1+$D$13*CM43)*CF43/(CH43+273)*$E$13)</f>
        <v>0</v>
      </c>
      <c r="AJ43" t="s">
        <v>297</v>
      </c>
      <c r="AK43">
        <v>0</v>
      </c>
      <c r="AL43">
        <v>0</v>
      </c>
      <c r="AM43">
        <f>AL43-AK43</f>
        <v>0</v>
      </c>
      <c r="AN43">
        <f>AM43/AL43</f>
        <v>0</v>
      </c>
      <c r="AO43">
        <v>0</v>
      </c>
      <c r="AP43" t="s">
        <v>297</v>
      </c>
      <c r="AQ43">
        <v>0</v>
      </c>
      <c r="AR43">
        <v>0</v>
      </c>
      <c r="AS43">
        <f>1-AQ43/AR43</f>
        <v>0</v>
      </c>
      <c r="AT43">
        <v>0.5</v>
      </c>
      <c r="AU43">
        <f>BQ43</f>
        <v>0</v>
      </c>
      <c r="AV43">
        <f>J43</f>
        <v>0</v>
      </c>
      <c r="AW43">
        <f>AS43*AT43*AU43</f>
        <v>0</v>
      </c>
      <c r="AX43">
        <f>BC43/AR43</f>
        <v>0</v>
      </c>
      <c r="AY43">
        <f>(AV43-AO43)/AU43</f>
        <v>0</v>
      </c>
      <c r="AZ43">
        <f>(AL43-AR43)/AR43</f>
        <v>0</v>
      </c>
      <c r="BA43" t="s">
        <v>297</v>
      </c>
      <c r="BB43">
        <v>0</v>
      </c>
      <c r="BC43">
        <f>AR43-BB43</f>
        <v>0</v>
      </c>
      <c r="BD43">
        <f>(AR43-AQ43)/(AR43-BB43)</f>
        <v>0</v>
      </c>
      <c r="BE43">
        <f>(AL43-AR43)/(AL43-BB43)</f>
        <v>0</v>
      </c>
      <c r="BF43">
        <f>(AR43-AQ43)/(AR43-AK43)</f>
        <v>0</v>
      </c>
      <c r="BG43">
        <f>(AL43-AR43)/(AL43-AK43)</f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f>$B$11*CN43+$C$11*CO43+$F$11*CP43*(1-CS43)</f>
        <v>0</v>
      </c>
      <c r="BQ43">
        <f>BP43*BR43</f>
        <v>0</v>
      </c>
      <c r="BR43">
        <f>($B$11*$D$9+$C$11*$D$9+$F$11*((DC43+CU43)/MAX(DC43+CU43+DD43, 0.1)*$I$9+DD43/MAX(DC43+CU43+DD43, 0.1)*$J$9))/($B$11+$C$11+$F$11)</f>
        <v>0</v>
      </c>
      <c r="BS43">
        <f>($B$11*$K$9+$C$11*$K$9+$F$11*((DC43+CU43)/MAX(DC43+CU43+DD43, 0.1)*$P$9+DD43/MAX(DC43+CU43+DD43, 0.1)*$Q$9))/($B$11+$C$11+$F$11)</f>
        <v>0</v>
      </c>
      <c r="BT43">
        <v>6</v>
      </c>
      <c r="BU43">
        <v>0.5</v>
      </c>
      <c r="BV43" t="s">
        <v>298</v>
      </c>
      <c r="BW43">
        <v>2</v>
      </c>
      <c r="BX43">
        <v>1620335186.5</v>
      </c>
      <c r="BY43">
        <v>398.080870967742</v>
      </c>
      <c r="BZ43">
        <v>420.002967741935</v>
      </c>
      <c r="CA43">
        <v>17.4001580645161</v>
      </c>
      <c r="CB43">
        <v>12.0345129032258</v>
      </c>
      <c r="CC43">
        <v>395.491032258065</v>
      </c>
      <c r="CD43">
        <v>17.4011225806452</v>
      </c>
      <c r="CE43">
        <v>600.024322580645</v>
      </c>
      <c r="CF43">
        <v>100.189548387097</v>
      </c>
      <c r="CG43">
        <v>0.10019005483871</v>
      </c>
      <c r="CH43">
        <v>26.4640032258065</v>
      </c>
      <c r="CI43">
        <v>25.3434516129032</v>
      </c>
      <c r="CJ43">
        <v>999.9</v>
      </c>
      <c r="CK43">
        <v>0</v>
      </c>
      <c r="CL43">
        <v>0</v>
      </c>
      <c r="CM43">
        <v>10003.9287096774</v>
      </c>
      <c r="CN43">
        <v>0</v>
      </c>
      <c r="CO43">
        <v>0.221023</v>
      </c>
      <c r="CP43">
        <v>883.003935483871</v>
      </c>
      <c r="CQ43">
        <v>0.954998967741936</v>
      </c>
      <c r="CR43">
        <v>0.0450013161290323</v>
      </c>
      <c r="CS43">
        <v>0</v>
      </c>
      <c r="CT43">
        <v>1259.04096774194</v>
      </c>
      <c r="CU43">
        <v>4.99999</v>
      </c>
      <c r="CV43">
        <v>11161.0709677419</v>
      </c>
      <c r="CW43">
        <v>7633.17903225806</v>
      </c>
      <c r="CX43">
        <v>40.125</v>
      </c>
      <c r="CY43">
        <v>42.9837419354839</v>
      </c>
      <c r="CZ43">
        <v>41.687</v>
      </c>
      <c r="DA43">
        <v>42.375</v>
      </c>
      <c r="DB43">
        <v>42.687</v>
      </c>
      <c r="DC43">
        <v>838.491612903226</v>
      </c>
      <c r="DD43">
        <v>39.5083870967742</v>
      </c>
      <c r="DE43">
        <v>0</v>
      </c>
      <c r="DF43">
        <v>1620335195.5</v>
      </c>
      <c r="DG43">
        <v>0</v>
      </c>
      <c r="DH43">
        <v>1259.05461538462</v>
      </c>
      <c r="DI43">
        <v>-0.151794874692772</v>
      </c>
      <c r="DJ43">
        <v>1.17606832454677</v>
      </c>
      <c r="DK43">
        <v>11161.1307692308</v>
      </c>
      <c r="DL43">
        <v>15</v>
      </c>
      <c r="DM43">
        <v>1620333530.6</v>
      </c>
      <c r="DN43" t="s">
        <v>299</v>
      </c>
      <c r="DO43">
        <v>1620333519.6</v>
      </c>
      <c r="DP43">
        <v>1620333530.6</v>
      </c>
      <c r="DQ43">
        <v>59</v>
      </c>
      <c r="DR43">
        <v>0.059</v>
      </c>
      <c r="DS43">
        <v>-0.002</v>
      </c>
      <c r="DT43">
        <v>2.59</v>
      </c>
      <c r="DU43">
        <v>-0.001</v>
      </c>
      <c r="DV43">
        <v>420</v>
      </c>
      <c r="DW43">
        <v>12</v>
      </c>
      <c r="DX43">
        <v>0.09</v>
      </c>
      <c r="DY43">
        <v>0.02</v>
      </c>
      <c r="DZ43">
        <v>-21.92685</v>
      </c>
      <c r="EA43">
        <v>0.0154063789869343</v>
      </c>
      <c r="EB43">
        <v>0.0214014018232453</v>
      </c>
      <c r="EC43">
        <v>1</v>
      </c>
      <c r="ED43">
        <v>1259.05285714286</v>
      </c>
      <c r="EE43">
        <v>0.027945205479757</v>
      </c>
      <c r="EF43">
        <v>0.222217029417769</v>
      </c>
      <c r="EG43">
        <v>1</v>
      </c>
      <c r="EH43">
        <v>5.3659215</v>
      </c>
      <c r="EI43">
        <v>-0.00128127579738319</v>
      </c>
      <c r="EJ43">
        <v>0.00126075483342316</v>
      </c>
      <c r="EK43">
        <v>1</v>
      </c>
      <c r="EL43">
        <v>3</v>
      </c>
      <c r="EM43">
        <v>3</v>
      </c>
      <c r="EN43" t="s">
        <v>303</v>
      </c>
      <c r="EO43">
        <v>100</v>
      </c>
      <c r="EP43">
        <v>100</v>
      </c>
      <c r="EQ43">
        <v>2.59</v>
      </c>
      <c r="ER43">
        <v>-0.001</v>
      </c>
      <c r="ES43">
        <v>2.58979999999991</v>
      </c>
      <c r="ET43">
        <v>0</v>
      </c>
      <c r="EU43">
        <v>0</v>
      </c>
      <c r="EV43">
        <v>0</v>
      </c>
      <c r="EW43">
        <v>-0.000965000000000771</v>
      </c>
      <c r="EX43">
        <v>0</v>
      </c>
      <c r="EY43">
        <v>0</v>
      </c>
      <c r="EZ43">
        <v>0</v>
      </c>
      <c r="FA43">
        <v>-1</v>
      </c>
      <c r="FB43">
        <v>-1</v>
      </c>
      <c r="FC43">
        <v>-1</v>
      </c>
      <c r="FD43">
        <v>-1</v>
      </c>
      <c r="FE43">
        <v>27.9</v>
      </c>
      <c r="FF43">
        <v>27.7</v>
      </c>
      <c r="FG43">
        <v>2</v>
      </c>
      <c r="FH43">
        <v>635.465</v>
      </c>
      <c r="FI43">
        <v>369.901</v>
      </c>
      <c r="FJ43">
        <v>25.0001</v>
      </c>
      <c r="FK43">
        <v>25.8948</v>
      </c>
      <c r="FL43">
        <v>30.0002</v>
      </c>
      <c r="FM43">
        <v>25.8533</v>
      </c>
      <c r="FN43">
        <v>25.8745</v>
      </c>
      <c r="FO43">
        <v>20.7187</v>
      </c>
      <c r="FP43">
        <v>20.3104</v>
      </c>
      <c r="FQ43">
        <v>24.2563</v>
      </c>
      <c r="FR43">
        <v>25</v>
      </c>
      <c r="FS43">
        <v>420</v>
      </c>
      <c r="FT43">
        <v>12.0837</v>
      </c>
      <c r="FU43">
        <v>101.403</v>
      </c>
      <c r="FV43">
        <v>102.225</v>
      </c>
    </row>
    <row r="44" spans="1:178">
      <c r="A44">
        <v>28</v>
      </c>
      <c r="B44">
        <v>1620335254.5</v>
      </c>
      <c r="C44">
        <v>1620.40000009537</v>
      </c>
      <c r="D44" t="s">
        <v>354</v>
      </c>
      <c r="E44" t="s">
        <v>355</v>
      </c>
      <c r="H44">
        <v>1620335246.5</v>
      </c>
      <c r="I44">
        <f>CE44*AG44*(CA44-CB44)/(100*BT44*(1000-AG44*CA44))</f>
        <v>0</v>
      </c>
      <c r="J44">
        <f>CE44*AG44*(BZ44-BY44*(1000-AG44*CB44)/(1000-AG44*CA44))/(100*BT44)</f>
        <v>0</v>
      </c>
      <c r="K44">
        <f>BY44 - IF(AG44&gt;1, J44*BT44*100.0/(AI44*CM44), 0)</f>
        <v>0</v>
      </c>
      <c r="L44">
        <f>((R44-I44/2)*K44-J44)/(R44+I44/2)</f>
        <v>0</v>
      </c>
      <c r="M44">
        <f>L44*(CF44+CG44)/1000.0</f>
        <v>0</v>
      </c>
      <c r="N44">
        <f>(BY44 - IF(AG44&gt;1, J44*BT44*100.0/(AI44*CM44), 0))*(CF44+CG44)/1000.0</f>
        <v>0</v>
      </c>
      <c r="O44">
        <f>2.0/((1/Q44-1/P44)+SIGN(Q44)*SQRT((1/Q44-1/P44)*(1/Q44-1/P44) + 4*BU44/((BU44+1)*(BU44+1))*(2*1/Q44*1/P44-1/P44*1/P44)))</f>
        <v>0</v>
      </c>
      <c r="P44">
        <f>IF(LEFT(BV44,1)&lt;&gt;"0",IF(LEFT(BV44,1)="1",3.0,BW44),$D$5+$E$5*(CM44*CF44/($K$5*1000))+$F$5*(CM44*CF44/($K$5*1000))*MAX(MIN(BT44,$J$5),$I$5)*MAX(MIN(BT44,$J$5),$I$5)+$G$5*MAX(MIN(BT44,$J$5),$I$5)*(CM44*CF44/($K$5*1000))+$H$5*(CM44*CF44/($K$5*1000))*(CM44*CF44/($K$5*1000)))</f>
        <v>0</v>
      </c>
      <c r="Q44">
        <f>I44*(1000-(1000*0.61365*exp(17.502*U44/(240.97+U44))/(CF44+CG44)+CA44)/2)/(1000*0.61365*exp(17.502*U44/(240.97+U44))/(CF44+CG44)-CA44)</f>
        <v>0</v>
      </c>
      <c r="R44">
        <f>1/((BU44+1)/(O44/1.6)+1/(P44/1.37)) + BU44/((BU44+1)/(O44/1.6) + BU44/(P44/1.37))</f>
        <v>0</v>
      </c>
      <c r="S44">
        <f>(BQ44*BS44)</f>
        <v>0</v>
      </c>
      <c r="T44">
        <f>(CH44+(S44+2*0.95*5.67E-8*(((CH44+$B$7)+273)^4-(CH44+273)^4)-44100*I44)/(1.84*29.3*P44+8*0.95*5.67E-8*(CH44+273)^3))</f>
        <v>0</v>
      </c>
      <c r="U44">
        <f>($C$7*CI44+$D$7*CJ44+$E$7*T44)</f>
        <v>0</v>
      </c>
      <c r="V44">
        <f>0.61365*exp(17.502*U44/(240.97+U44))</f>
        <v>0</v>
      </c>
      <c r="W44">
        <f>(X44/Y44*100)</f>
        <v>0</v>
      </c>
      <c r="X44">
        <f>CA44*(CF44+CG44)/1000</f>
        <v>0</v>
      </c>
      <c r="Y44">
        <f>0.61365*exp(17.502*CH44/(240.97+CH44))</f>
        <v>0</v>
      </c>
      <c r="Z44">
        <f>(V44-CA44*(CF44+CG44)/1000)</f>
        <v>0</v>
      </c>
      <c r="AA44">
        <f>(-I44*44100)</f>
        <v>0</v>
      </c>
      <c r="AB44">
        <f>2*29.3*P44*0.92*(CH44-U44)</f>
        <v>0</v>
      </c>
      <c r="AC44">
        <f>2*0.95*5.67E-8*(((CH44+$B$7)+273)^4-(U44+273)^4)</f>
        <v>0</v>
      </c>
      <c r="AD44">
        <f>S44+AC44+AA44+AB44</f>
        <v>0</v>
      </c>
      <c r="AE44">
        <v>0</v>
      </c>
      <c r="AF44">
        <v>0</v>
      </c>
      <c r="AG44">
        <f>IF(AE44*$H$13&gt;=AI44,1.0,(AI44/(AI44-AE44*$H$13)))</f>
        <v>0</v>
      </c>
      <c r="AH44">
        <f>(AG44-1)*100</f>
        <v>0</v>
      </c>
      <c r="AI44">
        <f>MAX(0,($B$13+$C$13*CM44)/(1+$D$13*CM44)*CF44/(CH44+273)*$E$13)</f>
        <v>0</v>
      </c>
      <c r="AJ44" t="s">
        <v>297</v>
      </c>
      <c r="AK44">
        <v>0</v>
      </c>
      <c r="AL44">
        <v>0</v>
      </c>
      <c r="AM44">
        <f>AL44-AK44</f>
        <v>0</v>
      </c>
      <c r="AN44">
        <f>AM44/AL44</f>
        <v>0</v>
      </c>
      <c r="AO44">
        <v>0</v>
      </c>
      <c r="AP44" t="s">
        <v>297</v>
      </c>
      <c r="AQ44">
        <v>0</v>
      </c>
      <c r="AR44">
        <v>0</v>
      </c>
      <c r="AS44">
        <f>1-AQ44/AR44</f>
        <v>0</v>
      </c>
      <c r="AT44">
        <v>0.5</v>
      </c>
      <c r="AU44">
        <f>BQ44</f>
        <v>0</v>
      </c>
      <c r="AV44">
        <f>J44</f>
        <v>0</v>
      </c>
      <c r="AW44">
        <f>AS44*AT44*AU44</f>
        <v>0</v>
      </c>
      <c r="AX44">
        <f>BC44/AR44</f>
        <v>0</v>
      </c>
      <c r="AY44">
        <f>(AV44-AO44)/AU44</f>
        <v>0</v>
      </c>
      <c r="AZ44">
        <f>(AL44-AR44)/AR44</f>
        <v>0</v>
      </c>
      <c r="BA44" t="s">
        <v>297</v>
      </c>
      <c r="BB44">
        <v>0</v>
      </c>
      <c r="BC44">
        <f>AR44-BB44</f>
        <v>0</v>
      </c>
      <c r="BD44">
        <f>(AR44-AQ44)/(AR44-BB44)</f>
        <v>0</v>
      </c>
      <c r="BE44">
        <f>(AL44-AR44)/(AL44-BB44)</f>
        <v>0</v>
      </c>
      <c r="BF44">
        <f>(AR44-AQ44)/(AR44-AK44)</f>
        <v>0</v>
      </c>
      <c r="BG44">
        <f>(AL44-AR44)/(AL44-AK44)</f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f>$B$11*CN44+$C$11*CO44+$F$11*CP44*(1-CS44)</f>
        <v>0</v>
      </c>
      <c r="BQ44">
        <f>BP44*BR44</f>
        <v>0</v>
      </c>
      <c r="BR44">
        <f>($B$11*$D$9+$C$11*$D$9+$F$11*((DC44+CU44)/MAX(DC44+CU44+DD44, 0.1)*$I$9+DD44/MAX(DC44+CU44+DD44, 0.1)*$J$9))/($B$11+$C$11+$F$11)</f>
        <v>0</v>
      </c>
      <c r="BS44">
        <f>($B$11*$K$9+$C$11*$K$9+$F$11*((DC44+CU44)/MAX(DC44+CU44+DD44, 0.1)*$P$9+DD44/MAX(DC44+CU44+DD44, 0.1)*$Q$9))/($B$11+$C$11+$F$11)</f>
        <v>0</v>
      </c>
      <c r="BT44">
        <v>6</v>
      </c>
      <c r="BU44">
        <v>0.5</v>
      </c>
      <c r="BV44" t="s">
        <v>298</v>
      </c>
      <c r="BW44">
        <v>2</v>
      </c>
      <c r="BX44">
        <v>1620335246.5</v>
      </c>
      <c r="BY44">
        <v>398.107225806452</v>
      </c>
      <c r="BZ44">
        <v>420.002709677419</v>
      </c>
      <c r="CA44">
        <v>17.3923516129032</v>
      </c>
      <c r="CB44">
        <v>12.0294709677419</v>
      </c>
      <c r="CC44">
        <v>395.517387096774</v>
      </c>
      <c r="CD44">
        <v>17.3933129032258</v>
      </c>
      <c r="CE44">
        <v>600.02035483871</v>
      </c>
      <c r="CF44">
        <v>100.188225806452</v>
      </c>
      <c r="CG44">
        <v>0.100060635483871</v>
      </c>
      <c r="CH44">
        <v>26.477564516129</v>
      </c>
      <c r="CI44">
        <v>25.3608580645161</v>
      </c>
      <c r="CJ44">
        <v>999.9</v>
      </c>
      <c r="CK44">
        <v>0</v>
      </c>
      <c r="CL44">
        <v>0</v>
      </c>
      <c r="CM44">
        <v>9993.36129032258</v>
      </c>
      <c r="CN44">
        <v>0</v>
      </c>
      <c r="CO44">
        <v>0.221023</v>
      </c>
      <c r="CP44">
        <v>883.007903225806</v>
      </c>
      <c r="CQ44">
        <v>0.954993967741935</v>
      </c>
      <c r="CR44">
        <v>0.0450063677419355</v>
      </c>
      <c r="CS44">
        <v>0</v>
      </c>
      <c r="CT44">
        <v>1259.03548387097</v>
      </c>
      <c r="CU44">
        <v>4.99999</v>
      </c>
      <c r="CV44">
        <v>11160.5838709677</v>
      </c>
      <c r="CW44">
        <v>7633.2</v>
      </c>
      <c r="CX44">
        <v>40.129</v>
      </c>
      <c r="CY44">
        <v>43</v>
      </c>
      <c r="CZ44">
        <v>41.7113870967742</v>
      </c>
      <c r="DA44">
        <v>42.423</v>
      </c>
      <c r="DB44">
        <v>42.695129032258</v>
      </c>
      <c r="DC44">
        <v>838.491612903226</v>
      </c>
      <c r="DD44">
        <v>39.5132258064516</v>
      </c>
      <c r="DE44">
        <v>0</v>
      </c>
      <c r="DF44">
        <v>1620335255.5</v>
      </c>
      <c r="DG44">
        <v>0</v>
      </c>
      <c r="DH44">
        <v>1258.99538461538</v>
      </c>
      <c r="DI44">
        <v>-0.648888880165869</v>
      </c>
      <c r="DJ44">
        <v>-6.99145292623814</v>
      </c>
      <c r="DK44">
        <v>11160.5038461538</v>
      </c>
      <c r="DL44">
        <v>15</v>
      </c>
      <c r="DM44">
        <v>1620333530.6</v>
      </c>
      <c r="DN44" t="s">
        <v>299</v>
      </c>
      <c r="DO44">
        <v>1620333519.6</v>
      </c>
      <c r="DP44">
        <v>1620333530.6</v>
      </c>
      <c r="DQ44">
        <v>59</v>
      </c>
      <c r="DR44">
        <v>0.059</v>
      </c>
      <c r="DS44">
        <v>-0.002</v>
      </c>
      <c r="DT44">
        <v>2.59</v>
      </c>
      <c r="DU44">
        <v>-0.001</v>
      </c>
      <c r="DV44">
        <v>420</v>
      </c>
      <c r="DW44">
        <v>12</v>
      </c>
      <c r="DX44">
        <v>0.09</v>
      </c>
      <c r="DY44">
        <v>0.02</v>
      </c>
      <c r="DZ44">
        <v>-21.8926825</v>
      </c>
      <c r="EA44">
        <v>0.122268292682922</v>
      </c>
      <c r="EB44">
        <v>0.0397198683752856</v>
      </c>
      <c r="EC44">
        <v>1</v>
      </c>
      <c r="ED44">
        <v>1259.00857142857</v>
      </c>
      <c r="EE44">
        <v>-0.144187866924104</v>
      </c>
      <c r="EF44">
        <v>0.219611902580694</v>
      </c>
      <c r="EG44">
        <v>1</v>
      </c>
      <c r="EH44">
        <v>5.362349</v>
      </c>
      <c r="EI44">
        <v>0.00814829268291649</v>
      </c>
      <c r="EJ44">
        <v>0.00171797817215474</v>
      </c>
      <c r="EK44">
        <v>1</v>
      </c>
      <c r="EL44">
        <v>3</v>
      </c>
      <c r="EM44">
        <v>3</v>
      </c>
      <c r="EN44" t="s">
        <v>303</v>
      </c>
      <c r="EO44">
        <v>100</v>
      </c>
      <c r="EP44">
        <v>100</v>
      </c>
      <c r="EQ44">
        <v>2.59</v>
      </c>
      <c r="ER44">
        <v>-0.001</v>
      </c>
      <c r="ES44">
        <v>2.58979999999991</v>
      </c>
      <c r="ET44">
        <v>0</v>
      </c>
      <c r="EU44">
        <v>0</v>
      </c>
      <c r="EV44">
        <v>0</v>
      </c>
      <c r="EW44">
        <v>-0.000965000000000771</v>
      </c>
      <c r="EX44">
        <v>0</v>
      </c>
      <c r="EY44">
        <v>0</v>
      </c>
      <c r="EZ44">
        <v>0</v>
      </c>
      <c r="FA44">
        <v>-1</v>
      </c>
      <c r="FB44">
        <v>-1</v>
      </c>
      <c r="FC44">
        <v>-1</v>
      </c>
      <c r="FD44">
        <v>-1</v>
      </c>
      <c r="FE44">
        <v>28.9</v>
      </c>
      <c r="FF44">
        <v>28.7</v>
      </c>
      <c r="FG44">
        <v>2</v>
      </c>
      <c r="FH44">
        <v>635.407</v>
      </c>
      <c r="FI44">
        <v>370.472</v>
      </c>
      <c r="FJ44">
        <v>25.0001</v>
      </c>
      <c r="FK44">
        <v>25.9014</v>
      </c>
      <c r="FL44">
        <v>30.0002</v>
      </c>
      <c r="FM44">
        <v>25.8598</v>
      </c>
      <c r="FN44">
        <v>25.881</v>
      </c>
      <c r="FO44">
        <v>20.7234</v>
      </c>
      <c r="FP44">
        <v>20.3104</v>
      </c>
      <c r="FQ44">
        <v>24.2563</v>
      </c>
      <c r="FR44">
        <v>25</v>
      </c>
      <c r="FS44">
        <v>420</v>
      </c>
      <c r="FT44">
        <v>12.0837</v>
      </c>
      <c r="FU44">
        <v>101.399</v>
      </c>
      <c r="FV44">
        <v>102.224</v>
      </c>
    </row>
    <row r="45" spans="1:178">
      <c r="A45">
        <v>29</v>
      </c>
      <c r="B45">
        <v>1620335314.5</v>
      </c>
      <c r="C45">
        <v>1680.40000009537</v>
      </c>
      <c r="D45" t="s">
        <v>356</v>
      </c>
      <c r="E45" t="s">
        <v>357</v>
      </c>
      <c r="H45">
        <v>1620335306.5</v>
      </c>
      <c r="I45">
        <f>CE45*AG45*(CA45-CB45)/(100*BT45*(1000-AG45*CA45))</f>
        <v>0</v>
      </c>
      <c r="J45">
        <f>CE45*AG45*(BZ45-BY45*(1000-AG45*CB45)/(1000-AG45*CA45))/(100*BT45)</f>
        <v>0</v>
      </c>
      <c r="K45">
        <f>BY45 - IF(AG45&gt;1, J45*BT45*100.0/(AI45*CM45), 0)</f>
        <v>0</v>
      </c>
      <c r="L45">
        <f>((R45-I45/2)*K45-J45)/(R45+I45/2)</f>
        <v>0</v>
      </c>
      <c r="M45">
        <f>L45*(CF45+CG45)/1000.0</f>
        <v>0</v>
      </c>
      <c r="N45">
        <f>(BY45 - IF(AG45&gt;1, J45*BT45*100.0/(AI45*CM45), 0))*(CF45+CG45)/1000.0</f>
        <v>0</v>
      </c>
      <c r="O45">
        <f>2.0/((1/Q45-1/P45)+SIGN(Q45)*SQRT((1/Q45-1/P45)*(1/Q45-1/P45) + 4*BU45/((BU45+1)*(BU45+1))*(2*1/Q45*1/P45-1/P45*1/P45)))</f>
        <v>0</v>
      </c>
      <c r="P45">
        <f>IF(LEFT(BV45,1)&lt;&gt;"0",IF(LEFT(BV45,1)="1",3.0,BW45),$D$5+$E$5*(CM45*CF45/($K$5*1000))+$F$5*(CM45*CF45/($K$5*1000))*MAX(MIN(BT45,$J$5),$I$5)*MAX(MIN(BT45,$J$5),$I$5)+$G$5*MAX(MIN(BT45,$J$5),$I$5)*(CM45*CF45/($K$5*1000))+$H$5*(CM45*CF45/($K$5*1000))*(CM45*CF45/($K$5*1000)))</f>
        <v>0</v>
      </c>
      <c r="Q45">
        <f>I45*(1000-(1000*0.61365*exp(17.502*U45/(240.97+U45))/(CF45+CG45)+CA45)/2)/(1000*0.61365*exp(17.502*U45/(240.97+U45))/(CF45+CG45)-CA45)</f>
        <v>0</v>
      </c>
      <c r="R45">
        <f>1/((BU45+1)/(O45/1.6)+1/(P45/1.37)) + BU45/((BU45+1)/(O45/1.6) + BU45/(P45/1.37))</f>
        <v>0</v>
      </c>
      <c r="S45">
        <f>(BQ45*BS45)</f>
        <v>0</v>
      </c>
      <c r="T45">
        <f>(CH45+(S45+2*0.95*5.67E-8*(((CH45+$B$7)+273)^4-(CH45+273)^4)-44100*I45)/(1.84*29.3*P45+8*0.95*5.67E-8*(CH45+273)^3))</f>
        <v>0</v>
      </c>
      <c r="U45">
        <f>($C$7*CI45+$D$7*CJ45+$E$7*T45)</f>
        <v>0</v>
      </c>
      <c r="V45">
        <f>0.61365*exp(17.502*U45/(240.97+U45))</f>
        <v>0</v>
      </c>
      <c r="W45">
        <f>(X45/Y45*100)</f>
        <v>0</v>
      </c>
      <c r="X45">
        <f>CA45*(CF45+CG45)/1000</f>
        <v>0</v>
      </c>
      <c r="Y45">
        <f>0.61365*exp(17.502*CH45/(240.97+CH45))</f>
        <v>0</v>
      </c>
      <c r="Z45">
        <f>(V45-CA45*(CF45+CG45)/1000)</f>
        <v>0</v>
      </c>
      <c r="AA45">
        <f>(-I45*44100)</f>
        <v>0</v>
      </c>
      <c r="AB45">
        <f>2*29.3*P45*0.92*(CH45-U45)</f>
        <v>0</v>
      </c>
      <c r="AC45">
        <f>2*0.95*5.67E-8*(((CH45+$B$7)+273)^4-(U45+273)^4)</f>
        <v>0</v>
      </c>
      <c r="AD45">
        <f>S45+AC45+AA45+AB45</f>
        <v>0</v>
      </c>
      <c r="AE45">
        <v>0</v>
      </c>
      <c r="AF45">
        <v>0</v>
      </c>
      <c r="AG45">
        <f>IF(AE45*$H$13&gt;=AI45,1.0,(AI45/(AI45-AE45*$H$13)))</f>
        <v>0</v>
      </c>
      <c r="AH45">
        <f>(AG45-1)*100</f>
        <v>0</v>
      </c>
      <c r="AI45">
        <f>MAX(0,($B$13+$C$13*CM45)/(1+$D$13*CM45)*CF45/(CH45+273)*$E$13)</f>
        <v>0</v>
      </c>
      <c r="AJ45" t="s">
        <v>297</v>
      </c>
      <c r="AK45">
        <v>0</v>
      </c>
      <c r="AL45">
        <v>0</v>
      </c>
      <c r="AM45">
        <f>AL45-AK45</f>
        <v>0</v>
      </c>
      <c r="AN45">
        <f>AM45/AL45</f>
        <v>0</v>
      </c>
      <c r="AO45">
        <v>0</v>
      </c>
      <c r="AP45" t="s">
        <v>297</v>
      </c>
      <c r="AQ45">
        <v>0</v>
      </c>
      <c r="AR45">
        <v>0</v>
      </c>
      <c r="AS45">
        <f>1-AQ45/AR45</f>
        <v>0</v>
      </c>
      <c r="AT45">
        <v>0.5</v>
      </c>
      <c r="AU45">
        <f>BQ45</f>
        <v>0</v>
      </c>
      <c r="AV45">
        <f>J45</f>
        <v>0</v>
      </c>
      <c r="AW45">
        <f>AS45*AT45*AU45</f>
        <v>0</v>
      </c>
      <c r="AX45">
        <f>BC45/AR45</f>
        <v>0</v>
      </c>
      <c r="AY45">
        <f>(AV45-AO45)/AU45</f>
        <v>0</v>
      </c>
      <c r="AZ45">
        <f>(AL45-AR45)/AR45</f>
        <v>0</v>
      </c>
      <c r="BA45" t="s">
        <v>297</v>
      </c>
      <c r="BB45">
        <v>0</v>
      </c>
      <c r="BC45">
        <f>AR45-BB45</f>
        <v>0</v>
      </c>
      <c r="BD45">
        <f>(AR45-AQ45)/(AR45-BB45)</f>
        <v>0</v>
      </c>
      <c r="BE45">
        <f>(AL45-AR45)/(AL45-BB45)</f>
        <v>0</v>
      </c>
      <c r="BF45">
        <f>(AR45-AQ45)/(AR45-AK45)</f>
        <v>0</v>
      </c>
      <c r="BG45">
        <f>(AL45-AR45)/(AL45-AK45)</f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f>$B$11*CN45+$C$11*CO45+$F$11*CP45*(1-CS45)</f>
        <v>0</v>
      </c>
      <c r="BQ45">
        <f>BP45*BR45</f>
        <v>0</v>
      </c>
      <c r="BR45">
        <f>($B$11*$D$9+$C$11*$D$9+$F$11*((DC45+CU45)/MAX(DC45+CU45+DD45, 0.1)*$I$9+DD45/MAX(DC45+CU45+DD45, 0.1)*$J$9))/($B$11+$C$11+$F$11)</f>
        <v>0</v>
      </c>
      <c r="BS45">
        <f>($B$11*$K$9+$C$11*$K$9+$F$11*((DC45+CU45)/MAX(DC45+CU45+DD45, 0.1)*$P$9+DD45/MAX(DC45+CU45+DD45, 0.1)*$Q$9))/($B$11+$C$11+$F$11)</f>
        <v>0</v>
      </c>
      <c r="BT45">
        <v>6</v>
      </c>
      <c r="BU45">
        <v>0.5</v>
      </c>
      <c r="BV45" t="s">
        <v>298</v>
      </c>
      <c r="BW45">
        <v>2</v>
      </c>
      <c r="BX45">
        <v>1620335306.5</v>
      </c>
      <c r="BY45">
        <v>398.113741935484</v>
      </c>
      <c r="BZ45">
        <v>420.013193548387</v>
      </c>
      <c r="CA45">
        <v>17.4079580645161</v>
      </c>
      <c r="CB45">
        <v>12.0766709677419</v>
      </c>
      <c r="CC45">
        <v>395.523870967742</v>
      </c>
      <c r="CD45">
        <v>17.4089225806452</v>
      </c>
      <c r="CE45">
        <v>600.006419354839</v>
      </c>
      <c r="CF45">
        <v>100.19364516129</v>
      </c>
      <c r="CG45">
        <v>0.100130974193548</v>
      </c>
      <c r="CH45">
        <v>26.480535483871</v>
      </c>
      <c r="CI45">
        <v>25.3688096774194</v>
      </c>
      <c r="CJ45">
        <v>999.9</v>
      </c>
      <c r="CK45">
        <v>0</v>
      </c>
      <c r="CL45">
        <v>0</v>
      </c>
      <c r="CM45">
        <v>9982.21548387097</v>
      </c>
      <c r="CN45">
        <v>0</v>
      </c>
      <c r="CO45">
        <v>0.221023</v>
      </c>
      <c r="CP45">
        <v>883.014612903226</v>
      </c>
      <c r="CQ45">
        <v>0.954994967741936</v>
      </c>
      <c r="CR45">
        <v>0.0450053</v>
      </c>
      <c r="CS45">
        <v>0</v>
      </c>
      <c r="CT45">
        <v>1258.64225806452</v>
      </c>
      <c r="CU45">
        <v>4.99999</v>
      </c>
      <c r="CV45">
        <v>11157.9032258065</v>
      </c>
      <c r="CW45">
        <v>7633.25935483871</v>
      </c>
      <c r="CX45">
        <v>40.153</v>
      </c>
      <c r="CY45">
        <v>43</v>
      </c>
      <c r="CZ45">
        <v>41.745935483871</v>
      </c>
      <c r="DA45">
        <v>42.437</v>
      </c>
      <c r="DB45">
        <v>42.7337419354839</v>
      </c>
      <c r="DC45">
        <v>838.49935483871</v>
      </c>
      <c r="DD45">
        <v>39.5122580645161</v>
      </c>
      <c r="DE45">
        <v>0</v>
      </c>
      <c r="DF45">
        <v>1620335315.5</v>
      </c>
      <c r="DG45">
        <v>0</v>
      </c>
      <c r="DH45">
        <v>1258.64538461538</v>
      </c>
      <c r="DI45">
        <v>-1.24034188251163</v>
      </c>
      <c r="DJ45">
        <v>-8.10256409955303</v>
      </c>
      <c r="DK45">
        <v>11157.9769230769</v>
      </c>
      <c r="DL45">
        <v>15</v>
      </c>
      <c r="DM45">
        <v>1620333530.6</v>
      </c>
      <c r="DN45" t="s">
        <v>299</v>
      </c>
      <c r="DO45">
        <v>1620333519.6</v>
      </c>
      <c r="DP45">
        <v>1620333530.6</v>
      </c>
      <c r="DQ45">
        <v>59</v>
      </c>
      <c r="DR45">
        <v>0.059</v>
      </c>
      <c r="DS45">
        <v>-0.002</v>
      </c>
      <c r="DT45">
        <v>2.59</v>
      </c>
      <c r="DU45">
        <v>-0.001</v>
      </c>
      <c r="DV45">
        <v>420</v>
      </c>
      <c r="DW45">
        <v>12</v>
      </c>
      <c r="DX45">
        <v>0.09</v>
      </c>
      <c r="DY45">
        <v>0.02</v>
      </c>
      <c r="DZ45">
        <v>-21.89242</v>
      </c>
      <c r="EA45">
        <v>-0.174484052532788</v>
      </c>
      <c r="EB45">
        <v>0.024779590392095</v>
      </c>
      <c r="EC45">
        <v>1</v>
      </c>
      <c r="ED45">
        <v>1258.66257142857</v>
      </c>
      <c r="EE45">
        <v>-0.547162426613974</v>
      </c>
      <c r="EF45">
        <v>0.189922433146386</v>
      </c>
      <c r="EG45">
        <v>1</v>
      </c>
      <c r="EH45">
        <v>5.3315445</v>
      </c>
      <c r="EI45">
        <v>-0.011146491557229</v>
      </c>
      <c r="EJ45">
        <v>0.00163405316620969</v>
      </c>
      <c r="EK45">
        <v>1</v>
      </c>
      <c r="EL45">
        <v>3</v>
      </c>
      <c r="EM45">
        <v>3</v>
      </c>
      <c r="EN45" t="s">
        <v>303</v>
      </c>
      <c r="EO45">
        <v>100</v>
      </c>
      <c r="EP45">
        <v>100</v>
      </c>
      <c r="EQ45">
        <v>2.59</v>
      </c>
      <c r="ER45">
        <v>-0.001</v>
      </c>
      <c r="ES45">
        <v>2.58979999999991</v>
      </c>
      <c r="ET45">
        <v>0</v>
      </c>
      <c r="EU45">
        <v>0</v>
      </c>
      <c r="EV45">
        <v>0</v>
      </c>
      <c r="EW45">
        <v>-0.000965000000000771</v>
      </c>
      <c r="EX45">
        <v>0</v>
      </c>
      <c r="EY45">
        <v>0</v>
      </c>
      <c r="EZ45">
        <v>0</v>
      </c>
      <c r="FA45">
        <v>-1</v>
      </c>
      <c r="FB45">
        <v>-1</v>
      </c>
      <c r="FC45">
        <v>-1</v>
      </c>
      <c r="FD45">
        <v>-1</v>
      </c>
      <c r="FE45">
        <v>29.9</v>
      </c>
      <c r="FF45">
        <v>29.7</v>
      </c>
      <c r="FG45">
        <v>2</v>
      </c>
      <c r="FH45">
        <v>635.465</v>
      </c>
      <c r="FI45">
        <v>370.582</v>
      </c>
      <c r="FJ45">
        <v>25</v>
      </c>
      <c r="FK45">
        <v>25.9079</v>
      </c>
      <c r="FL45">
        <v>30.0002</v>
      </c>
      <c r="FM45">
        <v>25.8664</v>
      </c>
      <c r="FN45">
        <v>25.8875</v>
      </c>
      <c r="FO45">
        <v>20.7211</v>
      </c>
      <c r="FP45">
        <v>20.0372</v>
      </c>
      <c r="FQ45">
        <v>23.8863</v>
      </c>
      <c r="FR45">
        <v>25</v>
      </c>
      <c r="FS45">
        <v>420</v>
      </c>
      <c r="FT45">
        <v>12.0837</v>
      </c>
      <c r="FU45">
        <v>101.4</v>
      </c>
      <c r="FV45">
        <v>102.222</v>
      </c>
    </row>
    <row r="46" spans="1:178">
      <c r="A46">
        <v>30</v>
      </c>
      <c r="B46">
        <v>1620335374.5</v>
      </c>
      <c r="C46">
        <v>1740.40000009537</v>
      </c>
      <c r="D46" t="s">
        <v>358</v>
      </c>
      <c r="E46" t="s">
        <v>359</v>
      </c>
      <c r="H46">
        <v>1620335366.5</v>
      </c>
      <c r="I46">
        <f>CE46*AG46*(CA46-CB46)/(100*BT46*(1000-AG46*CA46))</f>
        <v>0</v>
      </c>
      <c r="J46">
        <f>CE46*AG46*(BZ46-BY46*(1000-AG46*CB46)/(1000-AG46*CA46))/(100*BT46)</f>
        <v>0</v>
      </c>
      <c r="K46">
        <f>BY46 - IF(AG46&gt;1, J46*BT46*100.0/(AI46*CM46), 0)</f>
        <v>0</v>
      </c>
      <c r="L46">
        <f>((R46-I46/2)*K46-J46)/(R46+I46/2)</f>
        <v>0</v>
      </c>
      <c r="M46">
        <f>L46*(CF46+CG46)/1000.0</f>
        <v>0</v>
      </c>
      <c r="N46">
        <f>(BY46 - IF(AG46&gt;1, J46*BT46*100.0/(AI46*CM46), 0))*(CF46+CG46)/1000.0</f>
        <v>0</v>
      </c>
      <c r="O46">
        <f>2.0/((1/Q46-1/P46)+SIGN(Q46)*SQRT((1/Q46-1/P46)*(1/Q46-1/P46) + 4*BU46/((BU46+1)*(BU46+1))*(2*1/Q46*1/P46-1/P46*1/P46)))</f>
        <v>0</v>
      </c>
      <c r="P46">
        <f>IF(LEFT(BV46,1)&lt;&gt;"0",IF(LEFT(BV46,1)="1",3.0,BW46),$D$5+$E$5*(CM46*CF46/($K$5*1000))+$F$5*(CM46*CF46/($K$5*1000))*MAX(MIN(BT46,$J$5),$I$5)*MAX(MIN(BT46,$J$5),$I$5)+$G$5*MAX(MIN(BT46,$J$5),$I$5)*(CM46*CF46/($K$5*1000))+$H$5*(CM46*CF46/($K$5*1000))*(CM46*CF46/($K$5*1000)))</f>
        <v>0</v>
      </c>
      <c r="Q46">
        <f>I46*(1000-(1000*0.61365*exp(17.502*U46/(240.97+U46))/(CF46+CG46)+CA46)/2)/(1000*0.61365*exp(17.502*U46/(240.97+U46))/(CF46+CG46)-CA46)</f>
        <v>0</v>
      </c>
      <c r="R46">
        <f>1/((BU46+1)/(O46/1.6)+1/(P46/1.37)) + BU46/((BU46+1)/(O46/1.6) + BU46/(P46/1.37))</f>
        <v>0</v>
      </c>
      <c r="S46">
        <f>(BQ46*BS46)</f>
        <v>0</v>
      </c>
      <c r="T46">
        <f>(CH46+(S46+2*0.95*5.67E-8*(((CH46+$B$7)+273)^4-(CH46+273)^4)-44100*I46)/(1.84*29.3*P46+8*0.95*5.67E-8*(CH46+273)^3))</f>
        <v>0</v>
      </c>
      <c r="U46">
        <f>($C$7*CI46+$D$7*CJ46+$E$7*T46)</f>
        <v>0</v>
      </c>
      <c r="V46">
        <f>0.61365*exp(17.502*U46/(240.97+U46))</f>
        <v>0</v>
      </c>
      <c r="W46">
        <f>(X46/Y46*100)</f>
        <v>0</v>
      </c>
      <c r="X46">
        <f>CA46*(CF46+CG46)/1000</f>
        <v>0</v>
      </c>
      <c r="Y46">
        <f>0.61365*exp(17.502*CH46/(240.97+CH46))</f>
        <v>0</v>
      </c>
      <c r="Z46">
        <f>(V46-CA46*(CF46+CG46)/1000)</f>
        <v>0</v>
      </c>
      <c r="AA46">
        <f>(-I46*44100)</f>
        <v>0</v>
      </c>
      <c r="AB46">
        <f>2*29.3*P46*0.92*(CH46-U46)</f>
        <v>0</v>
      </c>
      <c r="AC46">
        <f>2*0.95*5.67E-8*(((CH46+$B$7)+273)^4-(U46+273)^4)</f>
        <v>0</v>
      </c>
      <c r="AD46">
        <f>S46+AC46+AA46+AB46</f>
        <v>0</v>
      </c>
      <c r="AE46">
        <v>0</v>
      </c>
      <c r="AF46">
        <v>0</v>
      </c>
      <c r="AG46">
        <f>IF(AE46*$H$13&gt;=AI46,1.0,(AI46/(AI46-AE46*$H$13)))</f>
        <v>0</v>
      </c>
      <c r="AH46">
        <f>(AG46-1)*100</f>
        <v>0</v>
      </c>
      <c r="AI46">
        <f>MAX(0,($B$13+$C$13*CM46)/(1+$D$13*CM46)*CF46/(CH46+273)*$E$13)</f>
        <v>0</v>
      </c>
      <c r="AJ46" t="s">
        <v>297</v>
      </c>
      <c r="AK46">
        <v>0</v>
      </c>
      <c r="AL46">
        <v>0</v>
      </c>
      <c r="AM46">
        <f>AL46-AK46</f>
        <v>0</v>
      </c>
      <c r="AN46">
        <f>AM46/AL46</f>
        <v>0</v>
      </c>
      <c r="AO46">
        <v>0</v>
      </c>
      <c r="AP46" t="s">
        <v>297</v>
      </c>
      <c r="AQ46">
        <v>0</v>
      </c>
      <c r="AR46">
        <v>0</v>
      </c>
      <c r="AS46">
        <f>1-AQ46/AR46</f>
        <v>0</v>
      </c>
      <c r="AT46">
        <v>0.5</v>
      </c>
      <c r="AU46">
        <f>BQ46</f>
        <v>0</v>
      </c>
      <c r="AV46">
        <f>J46</f>
        <v>0</v>
      </c>
      <c r="AW46">
        <f>AS46*AT46*AU46</f>
        <v>0</v>
      </c>
      <c r="AX46">
        <f>BC46/AR46</f>
        <v>0</v>
      </c>
      <c r="AY46">
        <f>(AV46-AO46)/AU46</f>
        <v>0</v>
      </c>
      <c r="AZ46">
        <f>(AL46-AR46)/AR46</f>
        <v>0</v>
      </c>
      <c r="BA46" t="s">
        <v>297</v>
      </c>
      <c r="BB46">
        <v>0</v>
      </c>
      <c r="BC46">
        <f>AR46-BB46</f>
        <v>0</v>
      </c>
      <c r="BD46">
        <f>(AR46-AQ46)/(AR46-BB46)</f>
        <v>0</v>
      </c>
      <c r="BE46">
        <f>(AL46-AR46)/(AL46-BB46)</f>
        <v>0</v>
      </c>
      <c r="BF46">
        <f>(AR46-AQ46)/(AR46-AK46)</f>
        <v>0</v>
      </c>
      <c r="BG46">
        <f>(AL46-AR46)/(AL46-AK46)</f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f>$B$11*CN46+$C$11*CO46+$F$11*CP46*(1-CS46)</f>
        <v>0</v>
      </c>
      <c r="BQ46">
        <f>BP46*BR46</f>
        <v>0</v>
      </c>
      <c r="BR46">
        <f>($B$11*$D$9+$C$11*$D$9+$F$11*((DC46+CU46)/MAX(DC46+CU46+DD46, 0.1)*$I$9+DD46/MAX(DC46+CU46+DD46, 0.1)*$J$9))/($B$11+$C$11+$F$11)</f>
        <v>0</v>
      </c>
      <c r="BS46">
        <f>($B$11*$K$9+$C$11*$K$9+$F$11*((DC46+CU46)/MAX(DC46+CU46+DD46, 0.1)*$P$9+DD46/MAX(DC46+CU46+DD46, 0.1)*$Q$9))/($B$11+$C$11+$F$11)</f>
        <v>0</v>
      </c>
      <c r="BT46">
        <v>6</v>
      </c>
      <c r="BU46">
        <v>0.5</v>
      </c>
      <c r="BV46" t="s">
        <v>298</v>
      </c>
      <c r="BW46">
        <v>2</v>
      </c>
      <c r="BX46">
        <v>1620335366.5</v>
      </c>
      <c r="BY46">
        <v>398.130774193548</v>
      </c>
      <c r="BZ46">
        <v>419.990741935484</v>
      </c>
      <c r="CA46">
        <v>17.3848419354839</v>
      </c>
      <c r="CB46">
        <v>12.0782483870968</v>
      </c>
      <c r="CC46">
        <v>395.541032258064</v>
      </c>
      <c r="CD46">
        <v>17.3858129032258</v>
      </c>
      <c r="CE46">
        <v>600.033161290322</v>
      </c>
      <c r="CF46">
        <v>100.197838709677</v>
      </c>
      <c r="CG46">
        <v>0.100089006451613</v>
      </c>
      <c r="CH46">
        <v>26.4834612903226</v>
      </c>
      <c r="CI46">
        <v>25.3765387096774</v>
      </c>
      <c r="CJ46">
        <v>999.9</v>
      </c>
      <c r="CK46">
        <v>0</v>
      </c>
      <c r="CL46">
        <v>0</v>
      </c>
      <c r="CM46">
        <v>10009.6132258065</v>
      </c>
      <c r="CN46">
        <v>0</v>
      </c>
      <c r="CO46">
        <v>0.221023</v>
      </c>
      <c r="CP46">
        <v>882.969322580645</v>
      </c>
      <c r="CQ46">
        <v>0.955001096774193</v>
      </c>
      <c r="CR46">
        <v>0.0449991225806452</v>
      </c>
      <c r="CS46">
        <v>0</v>
      </c>
      <c r="CT46">
        <v>1257.94612903226</v>
      </c>
      <c r="CU46">
        <v>4.99999</v>
      </c>
      <c r="CV46">
        <v>11150.1548387097</v>
      </c>
      <c r="CW46">
        <v>7632.88451612903</v>
      </c>
      <c r="CX46">
        <v>40.187</v>
      </c>
      <c r="CY46">
        <v>43.004</v>
      </c>
      <c r="CZ46">
        <v>41.75</v>
      </c>
      <c r="DA46">
        <v>42.437</v>
      </c>
      <c r="DB46">
        <v>42.75</v>
      </c>
      <c r="DC46">
        <v>838.461935483871</v>
      </c>
      <c r="DD46">
        <v>39.5045161290323</v>
      </c>
      <c r="DE46">
        <v>0</v>
      </c>
      <c r="DF46">
        <v>1620335375.5</v>
      </c>
      <c r="DG46">
        <v>0</v>
      </c>
      <c r="DH46">
        <v>1257.92307692308</v>
      </c>
      <c r="DI46">
        <v>-0.166153841296998</v>
      </c>
      <c r="DJ46">
        <v>-4.22222219171026</v>
      </c>
      <c r="DK46">
        <v>11149.9115384615</v>
      </c>
      <c r="DL46">
        <v>15</v>
      </c>
      <c r="DM46">
        <v>1620333530.6</v>
      </c>
      <c r="DN46" t="s">
        <v>299</v>
      </c>
      <c r="DO46">
        <v>1620333519.6</v>
      </c>
      <c r="DP46">
        <v>1620333530.6</v>
      </c>
      <c r="DQ46">
        <v>59</v>
      </c>
      <c r="DR46">
        <v>0.059</v>
      </c>
      <c r="DS46">
        <v>-0.002</v>
      </c>
      <c r="DT46">
        <v>2.59</v>
      </c>
      <c r="DU46">
        <v>-0.001</v>
      </c>
      <c r="DV46">
        <v>420</v>
      </c>
      <c r="DW46">
        <v>12</v>
      </c>
      <c r="DX46">
        <v>0.09</v>
      </c>
      <c r="DY46">
        <v>0.02</v>
      </c>
      <c r="DZ46">
        <v>-21.868285</v>
      </c>
      <c r="EA46">
        <v>0.0657951219513083</v>
      </c>
      <c r="EB46">
        <v>0.0274783783182342</v>
      </c>
      <c r="EC46">
        <v>1</v>
      </c>
      <c r="ED46">
        <v>1257.95714285714</v>
      </c>
      <c r="EE46">
        <v>-0.444305283757032</v>
      </c>
      <c r="EF46">
        <v>0.172933867270048</v>
      </c>
      <c r="EG46">
        <v>1</v>
      </c>
      <c r="EH46">
        <v>5.308037</v>
      </c>
      <c r="EI46">
        <v>-0.0331875422139024</v>
      </c>
      <c r="EJ46">
        <v>0.00344382432769156</v>
      </c>
      <c r="EK46">
        <v>1</v>
      </c>
      <c r="EL46">
        <v>3</v>
      </c>
      <c r="EM46">
        <v>3</v>
      </c>
      <c r="EN46" t="s">
        <v>303</v>
      </c>
      <c r="EO46">
        <v>100</v>
      </c>
      <c r="EP46">
        <v>100</v>
      </c>
      <c r="EQ46">
        <v>2.59</v>
      </c>
      <c r="ER46">
        <v>-0.0009</v>
      </c>
      <c r="ES46">
        <v>2.58979999999991</v>
      </c>
      <c r="ET46">
        <v>0</v>
      </c>
      <c r="EU46">
        <v>0</v>
      </c>
      <c r="EV46">
        <v>0</v>
      </c>
      <c r="EW46">
        <v>-0.000965000000000771</v>
      </c>
      <c r="EX46">
        <v>0</v>
      </c>
      <c r="EY46">
        <v>0</v>
      </c>
      <c r="EZ46">
        <v>0</v>
      </c>
      <c r="FA46">
        <v>-1</v>
      </c>
      <c r="FB46">
        <v>-1</v>
      </c>
      <c r="FC46">
        <v>-1</v>
      </c>
      <c r="FD46">
        <v>-1</v>
      </c>
      <c r="FE46">
        <v>30.9</v>
      </c>
      <c r="FF46">
        <v>30.7</v>
      </c>
      <c r="FG46">
        <v>2</v>
      </c>
      <c r="FH46">
        <v>635.748</v>
      </c>
      <c r="FI46">
        <v>370.6</v>
      </c>
      <c r="FJ46">
        <v>24.9997</v>
      </c>
      <c r="FK46">
        <v>25.9145</v>
      </c>
      <c r="FL46">
        <v>30.0001</v>
      </c>
      <c r="FM46">
        <v>25.8729</v>
      </c>
      <c r="FN46">
        <v>25.8941</v>
      </c>
      <c r="FO46">
        <v>20.7209</v>
      </c>
      <c r="FP46">
        <v>19.4576</v>
      </c>
      <c r="FQ46">
        <v>23.8863</v>
      </c>
      <c r="FR46">
        <v>25</v>
      </c>
      <c r="FS46">
        <v>420</v>
      </c>
      <c r="FT46">
        <v>12.1089</v>
      </c>
      <c r="FU46">
        <v>101.4</v>
      </c>
      <c r="FV46">
        <v>102.22</v>
      </c>
    </row>
    <row r="47" spans="1:178">
      <c r="A47">
        <v>31</v>
      </c>
      <c r="B47">
        <v>1620335434.5</v>
      </c>
      <c r="C47">
        <v>1800.40000009537</v>
      </c>
      <c r="D47" t="s">
        <v>360</v>
      </c>
      <c r="E47" t="s">
        <v>361</v>
      </c>
      <c r="H47">
        <v>1620335426.5</v>
      </c>
      <c r="I47">
        <f>CE47*AG47*(CA47-CB47)/(100*BT47*(1000-AG47*CA47))</f>
        <v>0</v>
      </c>
      <c r="J47">
        <f>CE47*AG47*(BZ47-BY47*(1000-AG47*CB47)/(1000-AG47*CA47))/(100*BT47)</f>
        <v>0</v>
      </c>
      <c r="K47">
        <f>BY47 - IF(AG47&gt;1, J47*BT47*100.0/(AI47*CM47), 0)</f>
        <v>0</v>
      </c>
      <c r="L47">
        <f>((R47-I47/2)*K47-J47)/(R47+I47/2)</f>
        <v>0</v>
      </c>
      <c r="M47">
        <f>L47*(CF47+CG47)/1000.0</f>
        <v>0</v>
      </c>
      <c r="N47">
        <f>(BY47 - IF(AG47&gt;1, J47*BT47*100.0/(AI47*CM47), 0))*(CF47+CG47)/1000.0</f>
        <v>0</v>
      </c>
      <c r="O47">
        <f>2.0/((1/Q47-1/P47)+SIGN(Q47)*SQRT((1/Q47-1/P47)*(1/Q47-1/P47) + 4*BU47/((BU47+1)*(BU47+1))*(2*1/Q47*1/P47-1/P47*1/P47)))</f>
        <v>0</v>
      </c>
      <c r="P47">
        <f>IF(LEFT(BV47,1)&lt;&gt;"0",IF(LEFT(BV47,1)="1",3.0,BW47),$D$5+$E$5*(CM47*CF47/($K$5*1000))+$F$5*(CM47*CF47/($K$5*1000))*MAX(MIN(BT47,$J$5),$I$5)*MAX(MIN(BT47,$J$5),$I$5)+$G$5*MAX(MIN(BT47,$J$5),$I$5)*(CM47*CF47/($K$5*1000))+$H$5*(CM47*CF47/($K$5*1000))*(CM47*CF47/($K$5*1000)))</f>
        <v>0</v>
      </c>
      <c r="Q47">
        <f>I47*(1000-(1000*0.61365*exp(17.502*U47/(240.97+U47))/(CF47+CG47)+CA47)/2)/(1000*0.61365*exp(17.502*U47/(240.97+U47))/(CF47+CG47)-CA47)</f>
        <v>0</v>
      </c>
      <c r="R47">
        <f>1/((BU47+1)/(O47/1.6)+1/(P47/1.37)) + BU47/((BU47+1)/(O47/1.6) + BU47/(P47/1.37))</f>
        <v>0</v>
      </c>
      <c r="S47">
        <f>(BQ47*BS47)</f>
        <v>0</v>
      </c>
      <c r="T47">
        <f>(CH47+(S47+2*0.95*5.67E-8*(((CH47+$B$7)+273)^4-(CH47+273)^4)-44100*I47)/(1.84*29.3*P47+8*0.95*5.67E-8*(CH47+273)^3))</f>
        <v>0</v>
      </c>
      <c r="U47">
        <f>($C$7*CI47+$D$7*CJ47+$E$7*T47)</f>
        <v>0</v>
      </c>
      <c r="V47">
        <f>0.61365*exp(17.502*U47/(240.97+U47))</f>
        <v>0</v>
      </c>
      <c r="W47">
        <f>(X47/Y47*100)</f>
        <v>0</v>
      </c>
      <c r="X47">
        <f>CA47*(CF47+CG47)/1000</f>
        <v>0</v>
      </c>
      <c r="Y47">
        <f>0.61365*exp(17.502*CH47/(240.97+CH47))</f>
        <v>0</v>
      </c>
      <c r="Z47">
        <f>(V47-CA47*(CF47+CG47)/1000)</f>
        <v>0</v>
      </c>
      <c r="AA47">
        <f>(-I47*44100)</f>
        <v>0</v>
      </c>
      <c r="AB47">
        <f>2*29.3*P47*0.92*(CH47-U47)</f>
        <v>0</v>
      </c>
      <c r="AC47">
        <f>2*0.95*5.67E-8*(((CH47+$B$7)+273)^4-(U47+273)^4)</f>
        <v>0</v>
      </c>
      <c r="AD47">
        <f>S47+AC47+AA47+AB47</f>
        <v>0</v>
      </c>
      <c r="AE47">
        <v>0</v>
      </c>
      <c r="AF47">
        <v>0</v>
      </c>
      <c r="AG47">
        <f>IF(AE47*$H$13&gt;=AI47,1.0,(AI47/(AI47-AE47*$H$13)))</f>
        <v>0</v>
      </c>
      <c r="AH47">
        <f>(AG47-1)*100</f>
        <v>0</v>
      </c>
      <c r="AI47">
        <f>MAX(0,($B$13+$C$13*CM47)/(1+$D$13*CM47)*CF47/(CH47+273)*$E$13)</f>
        <v>0</v>
      </c>
      <c r="AJ47" t="s">
        <v>297</v>
      </c>
      <c r="AK47">
        <v>0</v>
      </c>
      <c r="AL47">
        <v>0</v>
      </c>
      <c r="AM47">
        <f>AL47-AK47</f>
        <v>0</v>
      </c>
      <c r="AN47">
        <f>AM47/AL47</f>
        <v>0</v>
      </c>
      <c r="AO47">
        <v>0</v>
      </c>
      <c r="AP47" t="s">
        <v>297</v>
      </c>
      <c r="AQ47">
        <v>0</v>
      </c>
      <c r="AR47">
        <v>0</v>
      </c>
      <c r="AS47">
        <f>1-AQ47/AR47</f>
        <v>0</v>
      </c>
      <c r="AT47">
        <v>0.5</v>
      </c>
      <c r="AU47">
        <f>BQ47</f>
        <v>0</v>
      </c>
      <c r="AV47">
        <f>J47</f>
        <v>0</v>
      </c>
      <c r="AW47">
        <f>AS47*AT47*AU47</f>
        <v>0</v>
      </c>
      <c r="AX47">
        <f>BC47/AR47</f>
        <v>0</v>
      </c>
      <c r="AY47">
        <f>(AV47-AO47)/AU47</f>
        <v>0</v>
      </c>
      <c r="AZ47">
        <f>(AL47-AR47)/AR47</f>
        <v>0</v>
      </c>
      <c r="BA47" t="s">
        <v>297</v>
      </c>
      <c r="BB47">
        <v>0</v>
      </c>
      <c r="BC47">
        <f>AR47-BB47</f>
        <v>0</v>
      </c>
      <c r="BD47">
        <f>(AR47-AQ47)/(AR47-BB47)</f>
        <v>0</v>
      </c>
      <c r="BE47">
        <f>(AL47-AR47)/(AL47-BB47)</f>
        <v>0</v>
      </c>
      <c r="BF47">
        <f>(AR47-AQ47)/(AR47-AK47)</f>
        <v>0</v>
      </c>
      <c r="BG47">
        <f>(AL47-AR47)/(AL47-AK47)</f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f>$B$11*CN47+$C$11*CO47+$F$11*CP47*(1-CS47)</f>
        <v>0</v>
      </c>
      <c r="BQ47">
        <f>BP47*BR47</f>
        <v>0</v>
      </c>
      <c r="BR47">
        <f>($B$11*$D$9+$C$11*$D$9+$F$11*((DC47+CU47)/MAX(DC47+CU47+DD47, 0.1)*$I$9+DD47/MAX(DC47+CU47+DD47, 0.1)*$J$9))/($B$11+$C$11+$F$11)</f>
        <v>0</v>
      </c>
      <c r="BS47">
        <f>($B$11*$K$9+$C$11*$K$9+$F$11*((DC47+CU47)/MAX(DC47+CU47+DD47, 0.1)*$P$9+DD47/MAX(DC47+CU47+DD47, 0.1)*$Q$9))/($B$11+$C$11+$F$11)</f>
        <v>0</v>
      </c>
      <c r="BT47">
        <v>6</v>
      </c>
      <c r="BU47">
        <v>0.5</v>
      </c>
      <c r="BV47" t="s">
        <v>298</v>
      </c>
      <c r="BW47">
        <v>2</v>
      </c>
      <c r="BX47">
        <v>1620335426.5</v>
      </c>
      <c r="BY47">
        <v>398.152967741935</v>
      </c>
      <c r="BZ47">
        <v>419.983806451613</v>
      </c>
      <c r="CA47">
        <v>17.3843709677419</v>
      </c>
      <c r="CB47">
        <v>12.1357806451613</v>
      </c>
      <c r="CC47">
        <v>395.563193548387</v>
      </c>
      <c r="CD47">
        <v>17.3853322580645</v>
      </c>
      <c r="CE47">
        <v>600.023516129032</v>
      </c>
      <c r="CF47">
        <v>100.204516129032</v>
      </c>
      <c r="CG47">
        <v>0.0997879548387097</v>
      </c>
      <c r="CH47">
        <v>26.4814258064516</v>
      </c>
      <c r="CI47">
        <v>25.3718903225806</v>
      </c>
      <c r="CJ47">
        <v>999.9</v>
      </c>
      <c r="CK47">
        <v>0</v>
      </c>
      <c r="CL47">
        <v>0</v>
      </c>
      <c r="CM47">
        <v>10000.0977419355</v>
      </c>
      <c r="CN47">
        <v>0</v>
      </c>
      <c r="CO47">
        <v>0.221023</v>
      </c>
      <c r="CP47">
        <v>883.012483870968</v>
      </c>
      <c r="CQ47">
        <v>0.954995612903226</v>
      </c>
      <c r="CR47">
        <v>0.0450046677419355</v>
      </c>
      <c r="CS47">
        <v>0</v>
      </c>
      <c r="CT47">
        <v>1257.15032258064</v>
      </c>
      <c r="CU47">
        <v>4.99999</v>
      </c>
      <c r="CV47">
        <v>11142.7322580645</v>
      </c>
      <c r="CW47">
        <v>7633.24387096774</v>
      </c>
      <c r="CX47">
        <v>40.179</v>
      </c>
      <c r="CY47">
        <v>43.004</v>
      </c>
      <c r="CZ47">
        <v>41.75</v>
      </c>
      <c r="DA47">
        <v>42.437</v>
      </c>
      <c r="DB47">
        <v>42.75</v>
      </c>
      <c r="DC47">
        <v>838.497741935484</v>
      </c>
      <c r="DD47">
        <v>39.5109677419355</v>
      </c>
      <c r="DE47">
        <v>0</v>
      </c>
      <c r="DF47">
        <v>1620335435.5</v>
      </c>
      <c r="DG47">
        <v>0</v>
      </c>
      <c r="DH47">
        <v>1257.13923076923</v>
      </c>
      <c r="DI47">
        <v>-1.36341881965529</v>
      </c>
      <c r="DJ47">
        <v>-16.7726495373716</v>
      </c>
      <c r="DK47">
        <v>11142.3692307692</v>
      </c>
      <c r="DL47">
        <v>15</v>
      </c>
      <c r="DM47">
        <v>1620333530.6</v>
      </c>
      <c r="DN47" t="s">
        <v>299</v>
      </c>
      <c r="DO47">
        <v>1620333519.6</v>
      </c>
      <c r="DP47">
        <v>1620333530.6</v>
      </c>
      <c r="DQ47">
        <v>59</v>
      </c>
      <c r="DR47">
        <v>0.059</v>
      </c>
      <c r="DS47">
        <v>-0.002</v>
      </c>
      <c r="DT47">
        <v>2.59</v>
      </c>
      <c r="DU47">
        <v>-0.001</v>
      </c>
      <c r="DV47">
        <v>420</v>
      </c>
      <c r="DW47">
        <v>12</v>
      </c>
      <c r="DX47">
        <v>0.09</v>
      </c>
      <c r="DY47">
        <v>0.02</v>
      </c>
      <c r="DZ47">
        <v>-21.8333075</v>
      </c>
      <c r="EA47">
        <v>0.00426979362104274</v>
      </c>
      <c r="EB47">
        <v>0.0257639126250264</v>
      </c>
      <c r="EC47">
        <v>1</v>
      </c>
      <c r="ED47">
        <v>1257.21457142857</v>
      </c>
      <c r="EE47">
        <v>-1.21855185910021</v>
      </c>
      <c r="EF47">
        <v>0.223777221579765</v>
      </c>
      <c r="EG47">
        <v>1</v>
      </c>
      <c r="EH47">
        <v>5.252499</v>
      </c>
      <c r="EI47">
        <v>-0.0451702063789969</v>
      </c>
      <c r="EJ47">
        <v>0.00846249129984784</v>
      </c>
      <c r="EK47">
        <v>1</v>
      </c>
      <c r="EL47">
        <v>3</v>
      </c>
      <c r="EM47">
        <v>3</v>
      </c>
      <c r="EN47" t="s">
        <v>303</v>
      </c>
      <c r="EO47">
        <v>100</v>
      </c>
      <c r="EP47">
        <v>100</v>
      </c>
      <c r="EQ47">
        <v>2.59</v>
      </c>
      <c r="ER47">
        <v>-0.0009</v>
      </c>
      <c r="ES47">
        <v>2.58979999999991</v>
      </c>
      <c r="ET47">
        <v>0</v>
      </c>
      <c r="EU47">
        <v>0</v>
      </c>
      <c r="EV47">
        <v>0</v>
      </c>
      <c r="EW47">
        <v>-0.000965000000000771</v>
      </c>
      <c r="EX47">
        <v>0</v>
      </c>
      <c r="EY47">
        <v>0</v>
      </c>
      <c r="EZ47">
        <v>0</v>
      </c>
      <c r="FA47">
        <v>-1</v>
      </c>
      <c r="FB47">
        <v>-1</v>
      </c>
      <c r="FC47">
        <v>-1</v>
      </c>
      <c r="FD47">
        <v>-1</v>
      </c>
      <c r="FE47">
        <v>31.9</v>
      </c>
      <c r="FF47">
        <v>31.7</v>
      </c>
      <c r="FG47">
        <v>2</v>
      </c>
      <c r="FH47">
        <v>635.641</v>
      </c>
      <c r="FI47">
        <v>370.958</v>
      </c>
      <c r="FJ47">
        <v>24.9999</v>
      </c>
      <c r="FK47">
        <v>25.9167</v>
      </c>
      <c r="FL47">
        <v>30.0002</v>
      </c>
      <c r="FM47">
        <v>25.8751</v>
      </c>
      <c r="FN47">
        <v>25.8962</v>
      </c>
      <c r="FO47">
        <v>20.7237</v>
      </c>
      <c r="FP47">
        <v>18.891</v>
      </c>
      <c r="FQ47">
        <v>23.8863</v>
      </c>
      <c r="FR47">
        <v>25</v>
      </c>
      <c r="FS47">
        <v>420</v>
      </c>
      <c r="FT47">
        <v>12.1618</v>
      </c>
      <c r="FU47">
        <v>101.402</v>
      </c>
      <c r="FV47">
        <v>102.219</v>
      </c>
    </row>
    <row r="48" spans="1:178">
      <c r="A48">
        <v>32</v>
      </c>
      <c r="B48">
        <v>1620335494.5</v>
      </c>
      <c r="C48">
        <v>1860.40000009537</v>
      </c>
      <c r="D48" t="s">
        <v>362</v>
      </c>
      <c r="E48" t="s">
        <v>363</v>
      </c>
      <c r="H48">
        <v>1620335486.5</v>
      </c>
      <c r="I48">
        <f>CE48*AG48*(CA48-CB48)/(100*BT48*(1000-AG48*CA48))</f>
        <v>0</v>
      </c>
      <c r="J48">
        <f>CE48*AG48*(BZ48-BY48*(1000-AG48*CB48)/(1000-AG48*CA48))/(100*BT48)</f>
        <v>0</v>
      </c>
      <c r="K48">
        <f>BY48 - IF(AG48&gt;1, J48*BT48*100.0/(AI48*CM48), 0)</f>
        <v>0</v>
      </c>
      <c r="L48">
        <f>((R48-I48/2)*K48-J48)/(R48+I48/2)</f>
        <v>0</v>
      </c>
      <c r="M48">
        <f>L48*(CF48+CG48)/1000.0</f>
        <v>0</v>
      </c>
      <c r="N48">
        <f>(BY48 - IF(AG48&gt;1, J48*BT48*100.0/(AI48*CM48), 0))*(CF48+CG48)/1000.0</f>
        <v>0</v>
      </c>
      <c r="O48">
        <f>2.0/((1/Q48-1/P48)+SIGN(Q48)*SQRT((1/Q48-1/P48)*(1/Q48-1/P48) + 4*BU48/((BU48+1)*(BU48+1))*(2*1/Q48*1/P48-1/P48*1/P48)))</f>
        <v>0</v>
      </c>
      <c r="P48">
        <f>IF(LEFT(BV48,1)&lt;&gt;"0",IF(LEFT(BV48,1)="1",3.0,BW48),$D$5+$E$5*(CM48*CF48/($K$5*1000))+$F$5*(CM48*CF48/($K$5*1000))*MAX(MIN(BT48,$J$5),$I$5)*MAX(MIN(BT48,$J$5),$I$5)+$G$5*MAX(MIN(BT48,$J$5),$I$5)*(CM48*CF48/($K$5*1000))+$H$5*(CM48*CF48/($K$5*1000))*(CM48*CF48/($K$5*1000)))</f>
        <v>0</v>
      </c>
      <c r="Q48">
        <f>I48*(1000-(1000*0.61365*exp(17.502*U48/(240.97+U48))/(CF48+CG48)+CA48)/2)/(1000*0.61365*exp(17.502*U48/(240.97+U48))/(CF48+CG48)-CA48)</f>
        <v>0</v>
      </c>
      <c r="R48">
        <f>1/((BU48+1)/(O48/1.6)+1/(P48/1.37)) + BU48/((BU48+1)/(O48/1.6) + BU48/(P48/1.37))</f>
        <v>0</v>
      </c>
      <c r="S48">
        <f>(BQ48*BS48)</f>
        <v>0</v>
      </c>
      <c r="T48">
        <f>(CH48+(S48+2*0.95*5.67E-8*(((CH48+$B$7)+273)^4-(CH48+273)^4)-44100*I48)/(1.84*29.3*P48+8*0.95*5.67E-8*(CH48+273)^3))</f>
        <v>0</v>
      </c>
      <c r="U48">
        <f>($C$7*CI48+$D$7*CJ48+$E$7*T48)</f>
        <v>0</v>
      </c>
      <c r="V48">
        <f>0.61365*exp(17.502*U48/(240.97+U48))</f>
        <v>0</v>
      </c>
      <c r="W48">
        <f>(X48/Y48*100)</f>
        <v>0</v>
      </c>
      <c r="X48">
        <f>CA48*(CF48+CG48)/1000</f>
        <v>0</v>
      </c>
      <c r="Y48">
        <f>0.61365*exp(17.502*CH48/(240.97+CH48))</f>
        <v>0</v>
      </c>
      <c r="Z48">
        <f>(V48-CA48*(CF48+CG48)/1000)</f>
        <v>0</v>
      </c>
      <c r="AA48">
        <f>(-I48*44100)</f>
        <v>0</v>
      </c>
      <c r="AB48">
        <f>2*29.3*P48*0.92*(CH48-U48)</f>
        <v>0</v>
      </c>
      <c r="AC48">
        <f>2*0.95*5.67E-8*(((CH48+$B$7)+273)^4-(U48+273)^4)</f>
        <v>0</v>
      </c>
      <c r="AD48">
        <f>S48+AC48+AA48+AB48</f>
        <v>0</v>
      </c>
      <c r="AE48">
        <v>0</v>
      </c>
      <c r="AF48">
        <v>0</v>
      </c>
      <c r="AG48">
        <f>IF(AE48*$H$13&gt;=AI48,1.0,(AI48/(AI48-AE48*$H$13)))</f>
        <v>0</v>
      </c>
      <c r="AH48">
        <f>(AG48-1)*100</f>
        <v>0</v>
      </c>
      <c r="AI48">
        <f>MAX(0,($B$13+$C$13*CM48)/(1+$D$13*CM48)*CF48/(CH48+273)*$E$13)</f>
        <v>0</v>
      </c>
      <c r="AJ48" t="s">
        <v>297</v>
      </c>
      <c r="AK48">
        <v>0</v>
      </c>
      <c r="AL48">
        <v>0</v>
      </c>
      <c r="AM48">
        <f>AL48-AK48</f>
        <v>0</v>
      </c>
      <c r="AN48">
        <f>AM48/AL48</f>
        <v>0</v>
      </c>
      <c r="AO48">
        <v>0</v>
      </c>
      <c r="AP48" t="s">
        <v>297</v>
      </c>
      <c r="AQ48">
        <v>0</v>
      </c>
      <c r="AR48">
        <v>0</v>
      </c>
      <c r="AS48">
        <f>1-AQ48/AR48</f>
        <v>0</v>
      </c>
      <c r="AT48">
        <v>0.5</v>
      </c>
      <c r="AU48">
        <f>BQ48</f>
        <v>0</v>
      </c>
      <c r="AV48">
        <f>J48</f>
        <v>0</v>
      </c>
      <c r="AW48">
        <f>AS48*AT48*AU48</f>
        <v>0</v>
      </c>
      <c r="AX48">
        <f>BC48/AR48</f>
        <v>0</v>
      </c>
      <c r="AY48">
        <f>(AV48-AO48)/AU48</f>
        <v>0</v>
      </c>
      <c r="AZ48">
        <f>(AL48-AR48)/AR48</f>
        <v>0</v>
      </c>
      <c r="BA48" t="s">
        <v>297</v>
      </c>
      <c r="BB48">
        <v>0</v>
      </c>
      <c r="BC48">
        <f>AR48-BB48</f>
        <v>0</v>
      </c>
      <c r="BD48">
        <f>(AR48-AQ48)/(AR48-BB48)</f>
        <v>0</v>
      </c>
      <c r="BE48">
        <f>(AL48-AR48)/(AL48-BB48)</f>
        <v>0</v>
      </c>
      <c r="BF48">
        <f>(AR48-AQ48)/(AR48-AK48)</f>
        <v>0</v>
      </c>
      <c r="BG48">
        <f>(AL48-AR48)/(AL48-AK48)</f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f>$B$11*CN48+$C$11*CO48+$F$11*CP48*(1-CS48)</f>
        <v>0</v>
      </c>
      <c r="BQ48">
        <f>BP48*BR48</f>
        <v>0</v>
      </c>
      <c r="BR48">
        <f>($B$11*$D$9+$C$11*$D$9+$F$11*((DC48+CU48)/MAX(DC48+CU48+DD48, 0.1)*$I$9+DD48/MAX(DC48+CU48+DD48, 0.1)*$J$9))/($B$11+$C$11+$F$11)</f>
        <v>0</v>
      </c>
      <c r="BS48">
        <f>($B$11*$K$9+$C$11*$K$9+$F$11*((DC48+CU48)/MAX(DC48+CU48+DD48, 0.1)*$P$9+DD48/MAX(DC48+CU48+DD48, 0.1)*$Q$9))/($B$11+$C$11+$F$11)</f>
        <v>0</v>
      </c>
      <c r="BT48">
        <v>6</v>
      </c>
      <c r="BU48">
        <v>0.5</v>
      </c>
      <c r="BV48" t="s">
        <v>298</v>
      </c>
      <c r="BW48">
        <v>2</v>
      </c>
      <c r="BX48">
        <v>1620335486.5</v>
      </c>
      <c r="BY48">
        <v>398.200387096774</v>
      </c>
      <c r="BZ48">
        <v>419.987322580645</v>
      </c>
      <c r="CA48">
        <v>17.3614935483871</v>
      </c>
      <c r="CB48">
        <v>12.147664516129</v>
      </c>
      <c r="CC48">
        <v>395.610612903226</v>
      </c>
      <c r="CD48">
        <v>17.3624677419355</v>
      </c>
      <c r="CE48">
        <v>600.023064516129</v>
      </c>
      <c r="CF48">
        <v>100.209451612903</v>
      </c>
      <c r="CG48">
        <v>0.100009912903226</v>
      </c>
      <c r="CH48">
        <v>26.4838419354839</v>
      </c>
      <c r="CI48">
        <v>25.3737387096774</v>
      </c>
      <c r="CJ48">
        <v>999.9</v>
      </c>
      <c r="CK48">
        <v>0</v>
      </c>
      <c r="CL48">
        <v>0</v>
      </c>
      <c r="CM48">
        <v>9997.84225806452</v>
      </c>
      <c r="CN48">
        <v>0</v>
      </c>
      <c r="CO48">
        <v>0.221023</v>
      </c>
      <c r="CP48">
        <v>883.019451612903</v>
      </c>
      <c r="CQ48">
        <v>0.954993774193548</v>
      </c>
      <c r="CR48">
        <v>0.0450064774193549</v>
      </c>
      <c r="CS48">
        <v>0</v>
      </c>
      <c r="CT48">
        <v>1256.00677419355</v>
      </c>
      <c r="CU48">
        <v>4.99999</v>
      </c>
      <c r="CV48">
        <v>11131.9322580645</v>
      </c>
      <c r="CW48">
        <v>7633.30064516129</v>
      </c>
      <c r="CX48">
        <v>40.187</v>
      </c>
      <c r="CY48">
        <v>43.014</v>
      </c>
      <c r="CZ48">
        <v>41.75</v>
      </c>
      <c r="DA48">
        <v>42.437</v>
      </c>
      <c r="DB48">
        <v>42.75</v>
      </c>
      <c r="DC48">
        <v>838.502580645162</v>
      </c>
      <c r="DD48">
        <v>39.5129032258065</v>
      </c>
      <c r="DE48">
        <v>0</v>
      </c>
      <c r="DF48">
        <v>1620335495.5</v>
      </c>
      <c r="DG48">
        <v>0</v>
      </c>
      <c r="DH48">
        <v>1256.01923076923</v>
      </c>
      <c r="DI48">
        <v>-1.72307692409503</v>
      </c>
      <c r="DJ48">
        <v>-7.81538467509764</v>
      </c>
      <c r="DK48">
        <v>11131.9615384615</v>
      </c>
      <c r="DL48">
        <v>15</v>
      </c>
      <c r="DM48">
        <v>1620333530.6</v>
      </c>
      <c r="DN48" t="s">
        <v>299</v>
      </c>
      <c r="DO48">
        <v>1620333519.6</v>
      </c>
      <c r="DP48">
        <v>1620333530.6</v>
      </c>
      <c r="DQ48">
        <v>59</v>
      </c>
      <c r="DR48">
        <v>0.059</v>
      </c>
      <c r="DS48">
        <v>-0.002</v>
      </c>
      <c r="DT48">
        <v>2.59</v>
      </c>
      <c r="DU48">
        <v>-0.001</v>
      </c>
      <c r="DV48">
        <v>420</v>
      </c>
      <c r="DW48">
        <v>12</v>
      </c>
      <c r="DX48">
        <v>0.09</v>
      </c>
      <c r="DY48">
        <v>0.02</v>
      </c>
      <c r="DZ48">
        <v>-21.7913175</v>
      </c>
      <c r="EA48">
        <v>0.153184615384657</v>
      </c>
      <c r="EB48">
        <v>0.0309914979268506</v>
      </c>
      <c r="EC48">
        <v>1</v>
      </c>
      <c r="ED48">
        <v>1256.05828571429</v>
      </c>
      <c r="EE48">
        <v>-1.01095890410773</v>
      </c>
      <c r="EF48">
        <v>0.229701492181062</v>
      </c>
      <c r="EG48">
        <v>1</v>
      </c>
      <c r="EH48">
        <v>5.218543</v>
      </c>
      <c r="EI48">
        <v>-0.105091181988754</v>
      </c>
      <c r="EJ48">
        <v>0.0107280585848512</v>
      </c>
      <c r="EK48">
        <v>0</v>
      </c>
      <c r="EL48">
        <v>2</v>
      </c>
      <c r="EM48">
        <v>3</v>
      </c>
      <c r="EN48" t="s">
        <v>300</v>
      </c>
      <c r="EO48">
        <v>100</v>
      </c>
      <c r="EP48">
        <v>100</v>
      </c>
      <c r="EQ48">
        <v>2.59</v>
      </c>
      <c r="ER48">
        <v>-0.0009</v>
      </c>
      <c r="ES48">
        <v>2.58979999999991</v>
      </c>
      <c r="ET48">
        <v>0</v>
      </c>
      <c r="EU48">
        <v>0</v>
      </c>
      <c r="EV48">
        <v>0</v>
      </c>
      <c r="EW48">
        <v>-0.000965000000000771</v>
      </c>
      <c r="EX48">
        <v>0</v>
      </c>
      <c r="EY48">
        <v>0</v>
      </c>
      <c r="EZ48">
        <v>0</v>
      </c>
      <c r="FA48">
        <v>-1</v>
      </c>
      <c r="FB48">
        <v>-1</v>
      </c>
      <c r="FC48">
        <v>-1</v>
      </c>
      <c r="FD48">
        <v>-1</v>
      </c>
      <c r="FE48">
        <v>32.9</v>
      </c>
      <c r="FF48">
        <v>32.7</v>
      </c>
      <c r="FG48">
        <v>2</v>
      </c>
      <c r="FH48">
        <v>635.502</v>
      </c>
      <c r="FI48">
        <v>371.12</v>
      </c>
      <c r="FJ48">
        <v>24.9998</v>
      </c>
      <c r="FK48">
        <v>25.9189</v>
      </c>
      <c r="FL48">
        <v>30.0001</v>
      </c>
      <c r="FM48">
        <v>25.8795</v>
      </c>
      <c r="FN48">
        <v>25.9006</v>
      </c>
      <c r="FO48">
        <v>20.7247</v>
      </c>
      <c r="FP48">
        <v>18.3392</v>
      </c>
      <c r="FQ48">
        <v>23.8863</v>
      </c>
      <c r="FR48">
        <v>25</v>
      </c>
      <c r="FS48">
        <v>420</v>
      </c>
      <c r="FT48">
        <v>12.2302</v>
      </c>
      <c r="FU48">
        <v>101.402</v>
      </c>
      <c r="FV48">
        <v>102.219</v>
      </c>
    </row>
    <row r="49" spans="1:178">
      <c r="A49">
        <v>33</v>
      </c>
      <c r="B49">
        <v>1620335554.5</v>
      </c>
      <c r="C49">
        <v>1920.40000009537</v>
      </c>
      <c r="D49" t="s">
        <v>364</v>
      </c>
      <c r="E49" t="s">
        <v>365</v>
      </c>
      <c r="H49">
        <v>1620335546.5</v>
      </c>
      <c r="I49">
        <f>CE49*AG49*(CA49-CB49)/(100*BT49*(1000-AG49*CA49))</f>
        <v>0</v>
      </c>
      <c r="J49">
        <f>CE49*AG49*(BZ49-BY49*(1000-AG49*CB49)/(1000-AG49*CA49))/(100*BT49)</f>
        <v>0</v>
      </c>
      <c r="K49">
        <f>BY49 - IF(AG49&gt;1, J49*BT49*100.0/(AI49*CM49), 0)</f>
        <v>0</v>
      </c>
      <c r="L49">
        <f>((R49-I49/2)*K49-J49)/(R49+I49/2)</f>
        <v>0</v>
      </c>
      <c r="M49">
        <f>L49*(CF49+CG49)/1000.0</f>
        <v>0</v>
      </c>
      <c r="N49">
        <f>(BY49 - IF(AG49&gt;1, J49*BT49*100.0/(AI49*CM49), 0))*(CF49+CG49)/1000.0</f>
        <v>0</v>
      </c>
      <c r="O49">
        <f>2.0/((1/Q49-1/P49)+SIGN(Q49)*SQRT((1/Q49-1/P49)*(1/Q49-1/P49) + 4*BU49/((BU49+1)*(BU49+1))*(2*1/Q49*1/P49-1/P49*1/P49)))</f>
        <v>0</v>
      </c>
      <c r="P49">
        <f>IF(LEFT(BV49,1)&lt;&gt;"0",IF(LEFT(BV49,1)="1",3.0,BW49),$D$5+$E$5*(CM49*CF49/($K$5*1000))+$F$5*(CM49*CF49/($K$5*1000))*MAX(MIN(BT49,$J$5),$I$5)*MAX(MIN(BT49,$J$5),$I$5)+$G$5*MAX(MIN(BT49,$J$5),$I$5)*(CM49*CF49/($K$5*1000))+$H$5*(CM49*CF49/($K$5*1000))*(CM49*CF49/($K$5*1000)))</f>
        <v>0</v>
      </c>
      <c r="Q49">
        <f>I49*(1000-(1000*0.61365*exp(17.502*U49/(240.97+U49))/(CF49+CG49)+CA49)/2)/(1000*0.61365*exp(17.502*U49/(240.97+U49))/(CF49+CG49)-CA49)</f>
        <v>0</v>
      </c>
      <c r="R49">
        <f>1/((BU49+1)/(O49/1.6)+1/(P49/1.37)) + BU49/((BU49+1)/(O49/1.6) + BU49/(P49/1.37))</f>
        <v>0</v>
      </c>
      <c r="S49">
        <f>(BQ49*BS49)</f>
        <v>0</v>
      </c>
      <c r="T49">
        <f>(CH49+(S49+2*0.95*5.67E-8*(((CH49+$B$7)+273)^4-(CH49+273)^4)-44100*I49)/(1.84*29.3*P49+8*0.95*5.67E-8*(CH49+273)^3))</f>
        <v>0</v>
      </c>
      <c r="U49">
        <f>($C$7*CI49+$D$7*CJ49+$E$7*T49)</f>
        <v>0</v>
      </c>
      <c r="V49">
        <f>0.61365*exp(17.502*U49/(240.97+U49))</f>
        <v>0</v>
      </c>
      <c r="W49">
        <f>(X49/Y49*100)</f>
        <v>0</v>
      </c>
      <c r="X49">
        <f>CA49*(CF49+CG49)/1000</f>
        <v>0</v>
      </c>
      <c r="Y49">
        <f>0.61365*exp(17.502*CH49/(240.97+CH49))</f>
        <v>0</v>
      </c>
      <c r="Z49">
        <f>(V49-CA49*(CF49+CG49)/1000)</f>
        <v>0</v>
      </c>
      <c r="AA49">
        <f>(-I49*44100)</f>
        <v>0</v>
      </c>
      <c r="AB49">
        <f>2*29.3*P49*0.92*(CH49-U49)</f>
        <v>0</v>
      </c>
      <c r="AC49">
        <f>2*0.95*5.67E-8*(((CH49+$B$7)+273)^4-(U49+273)^4)</f>
        <v>0</v>
      </c>
      <c r="AD49">
        <f>S49+AC49+AA49+AB49</f>
        <v>0</v>
      </c>
      <c r="AE49">
        <v>0</v>
      </c>
      <c r="AF49">
        <v>0</v>
      </c>
      <c r="AG49">
        <f>IF(AE49*$H$13&gt;=AI49,1.0,(AI49/(AI49-AE49*$H$13)))</f>
        <v>0</v>
      </c>
      <c r="AH49">
        <f>(AG49-1)*100</f>
        <v>0</v>
      </c>
      <c r="AI49">
        <f>MAX(0,($B$13+$C$13*CM49)/(1+$D$13*CM49)*CF49/(CH49+273)*$E$13)</f>
        <v>0</v>
      </c>
      <c r="AJ49" t="s">
        <v>297</v>
      </c>
      <c r="AK49">
        <v>0</v>
      </c>
      <c r="AL49">
        <v>0</v>
      </c>
      <c r="AM49">
        <f>AL49-AK49</f>
        <v>0</v>
      </c>
      <c r="AN49">
        <f>AM49/AL49</f>
        <v>0</v>
      </c>
      <c r="AO49">
        <v>0</v>
      </c>
      <c r="AP49" t="s">
        <v>297</v>
      </c>
      <c r="AQ49">
        <v>0</v>
      </c>
      <c r="AR49">
        <v>0</v>
      </c>
      <c r="AS49">
        <f>1-AQ49/AR49</f>
        <v>0</v>
      </c>
      <c r="AT49">
        <v>0.5</v>
      </c>
      <c r="AU49">
        <f>BQ49</f>
        <v>0</v>
      </c>
      <c r="AV49">
        <f>J49</f>
        <v>0</v>
      </c>
      <c r="AW49">
        <f>AS49*AT49*AU49</f>
        <v>0</v>
      </c>
      <c r="AX49">
        <f>BC49/AR49</f>
        <v>0</v>
      </c>
      <c r="AY49">
        <f>(AV49-AO49)/AU49</f>
        <v>0</v>
      </c>
      <c r="AZ49">
        <f>(AL49-AR49)/AR49</f>
        <v>0</v>
      </c>
      <c r="BA49" t="s">
        <v>297</v>
      </c>
      <c r="BB49">
        <v>0</v>
      </c>
      <c r="BC49">
        <f>AR49-BB49</f>
        <v>0</v>
      </c>
      <c r="BD49">
        <f>(AR49-AQ49)/(AR49-BB49)</f>
        <v>0</v>
      </c>
      <c r="BE49">
        <f>(AL49-AR49)/(AL49-BB49)</f>
        <v>0</v>
      </c>
      <c r="BF49">
        <f>(AR49-AQ49)/(AR49-AK49)</f>
        <v>0</v>
      </c>
      <c r="BG49">
        <f>(AL49-AR49)/(AL49-AK49)</f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f>$B$11*CN49+$C$11*CO49+$F$11*CP49*(1-CS49)</f>
        <v>0</v>
      </c>
      <c r="BQ49">
        <f>BP49*BR49</f>
        <v>0</v>
      </c>
      <c r="BR49">
        <f>($B$11*$D$9+$C$11*$D$9+$F$11*((DC49+CU49)/MAX(DC49+CU49+DD49, 0.1)*$I$9+DD49/MAX(DC49+CU49+DD49, 0.1)*$J$9))/($B$11+$C$11+$F$11)</f>
        <v>0</v>
      </c>
      <c r="BS49">
        <f>($B$11*$K$9+$C$11*$K$9+$F$11*((DC49+CU49)/MAX(DC49+CU49+DD49, 0.1)*$P$9+DD49/MAX(DC49+CU49+DD49, 0.1)*$Q$9))/($B$11+$C$11+$F$11)</f>
        <v>0</v>
      </c>
      <c r="BT49">
        <v>6</v>
      </c>
      <c r="BU49">
        <v>0.5</v>
      </c>
      <c r="BV49" t="s">
        <v>298</v>
      </c>
      <c r="BW49">
        <v>2</v>
      </c>
      <c r="BX49">
        <v>1620335546.5</v>
      </c>
      <c r="BY49">
        <v>398.251483870968</v>
      </c>
      <c r="BZ49">
        <v>419.992193548387</v>
      </c>
      <c r="CA49">
        <v>17.3643290322581</v>
      </c>
      <c r="CB49">
        <v>12.2015</v>
      </c>
      <c r="CC49">
        <v>395.661548387097</v>
      </c>
      <c r="CD49">
        <v>17.3652935483871</v>
      </c>
      <c r="CE49">
        <v>600.019903225807</v>
      </c>
      <c r="CF49">
        <v>100.210451612903</v>
      </c>
      <c r="CG49">
        <v>0.0998180161290323</v>
      </c>
      <c r="CH49">
        <v>26.475135483871</v>
      </c>
      <c r="CI49">
        <v>25.3725</v>
      </c>
      <c r="CJ49">
        <v>999.9</v>
      </c>
      <c r="CK49">
        <v>0</v>
      </c>
      <c r="CL49">
        <v>0</v>
      </c>
      <c r="CM49">
        <v>9998.78548387097</v>
      </c>
      <c r="CN49">
        <v>0</v>
      </c>
      <c r="CO49">
        <v>0.221023</v>
      </c>
      <c r="CP49">
        <v>882.967258064516</v>
      </c>
      <c r="CQ49">
        <v>0.955001322580645</v>
      </c>
      <c r="CR49">
        <v>0.044998864516129</v>
      </c>
      <c r="CS49">
        <v>0</v>
      </c>
      <c r="CT49">
        <v>1254.66612903226</v>
      </c>
      <c r="CU49">
        <v>4.99999</v>
      </c>
      <c r="CV49">
        <v>11119.6032258065</v>
      </c>
      <c r="CW49">
        <v>7632.86483870968</v>
      </c>
      <c r="CX49">
        <v>40.187</v>
      </c>
      <c r="CY49">
        <v>43.008</v>
      </c>
      <c r="CZ49">
        <v>41.75</v>
      </c>
      <c r="DA49">
        <v>42.437</v>
      </c>
      <c r="DB49">
        <v>42.75</v>
      </c>
      <c r="DC49">
        <v>838.460645161291</v>
      </c>
      <c r="DD49">
        <v>39.5041935483871</v>
      </c>
      <c r="DE49">
        <v>0</v>
      </c>
      <c r="DF49">
        <v>1620335555.5</v>
      </c>
      <c r="DG49">
        <v>0</v>
      </c>
      <c r="DH49">
        <v>1254.66461538462</v>
      </c>
      <c r="DI49">
        <v>-2.30017094109492</v>
      </c>
      <c r="DJ49">
        <v>-14.3965812248066</v>
      </c>
      <c r="DK49">
        <v>11119.7961538462</v>
      </c>
      <c r="DL49">
        <v>15</v>
      </c>
      <c r="DM49">
        <v>1620333530.6</v>
      </c>
      <c r="DN49" t="s">
        <v>299</v>
      </c>
      <c r="DO49">
        <v>1620333519.6</v>
      </c>
      <c r="DP49">
        <v>1620333530.6</v>
      </c>
      <c r="DQ49">
        <v>59</v>
      </c>
      <c r="DR49">
        <v>0.059</v>
      </c>
      <c r="DS49">
        <v>-0.002</v>
      </c>
      <c r="DT49">
        <v>2.59</v>
      </c>
      <c r="DU49">
        <v>-0.001</v>
      </c>
      <c r="DV49">
        <v>420</v>
      </c>
      <c r="DW49">
        <v>12</v>
      </c>
      <c r="DX49">
        <v>0.09</v>
      </c>
      <c r="DY49">
        <v>0.02</v>
      </c>
      <c r="DZ49">
        <v>-21.7341925</v>
      </c>
      <c r="EA49">
        <v>0.00254746716699697</v>
      </c>
      <c r="EB49">
        <v>0.0251861111279608</v>
      </c>
      <c r="EC49">
        <v>1</v>
      </c>
      <c r="ED49">
        <v>1254.76628571429</v>
      </c>
      <c r="EE49">
        <v>-2.06559686888502</v>
      </c>
      <c r="EF49">
        <v>0.29906602915731</v>
      </c>
      <c r="EG49">
        <v>1</v>
      </c>
      <c r="EH49">
        <v>5.164694</v>
      </c>
      <c r="EI49">
        <v>-0.0351773358349039</v>
      </c>
      <c r="EJ49">
        <v>0.00361504135522679</v>
      </c>
      <c r="EK49">
        <v>1</v>
      </c>
      <c r="EL49">
        <v>3</v>
      </c>
      <c r="EM49">
        <v>3</v>
      </c>
      <c r="EN49" t="s">
        <v>303</v>
      </c>
      <c r="EO49">
        <v>100</v>
      </c>
      <c r="EP49">
        <v>100</v>
      </c>
      <c r="EQ49">
        <v>2.59</v>
      </c>
      <c r="ER49">
        <v>-0.001</v>
      </c>
      <c r="ES49">
        <v>2.58979999999991</v>
      </c>
      <c r="ET49">
        <v>0</v>
      </c>
      <c r="EU49">
        <v>0</v>
      </c>
      <c r="EV49">
        <v>0</v>
      </c>
      <c r="EW49">
        <v>-0.000965000000000771</v>
      </c>
      <c r="EX49">
        <v>0</v>
      </c>
      <c r="EY49">
        <v>0</v>
      </c>
      <c r="EZ49">
        <v>0</v>
      </c>
      <c r="FA49">
        <v>-1</v>
      </c>
      <c r="FB49">
        <v>-1</v>
      </c>
      <c r="FC49">
        <v>-1</v>
      </c>
      <c r="FD49">
        <v>-1</v>
      </c>
      <c r="FE49">
        <v>33.9</v>
      </c>
      <c r="FF49">
        <v>33.7</v>
      </c>
      <c r="FG49">
        <v>2</v>
      </c>
      <c r="FH49">
        <v>635.483</v>
      </c>
      <c r="FI49">
        <v>371.347</v>
      </c>
      <c r="FJ49">
        <v>25</v>
      </c>
      <c r="FK49">
        <v>25.9189</v>
      </c>
      <c r="FL49">
        <v>30.0002</v>
      </c>
      <c r="FM49">
        <v>25.8795</v>
      </c>
      <c r="FN49">
        <v>25.901</v>
      </c>
      <c r="FO49">
        <v>20.7275</v>
      </c>
      <c r="FP49">
        <v>18.0494</v>
      </c>
      <c r="FQ49">
        <v>23.8863</v>
      </c>
      <c r="FR49">
        <v>25</v>
      </c>
      <c r="FS49">
        <v>420</v>
      </c>
      <c r="FT49">
        <v>12.2797</v>
      </c>
      <c r="FU49">
        <v>101.399</v>
      </c>
      <c r="FV49">
        <v>102.22</v>
      </c>
    </row>
    <row r="50" spans="1:178">
      <c r="A50">
        <v>34</v>
      </c>
      <c r="B50">
        <v>1620335614.5</v>
      </c>
      <c r="C50">
        <v>1980.40000009537</v>
      </c>
      <c r="D50" t="s">
        <v>366</v>
      </c>
      <c r="E50" t="s">
        <v>367</v>
      </c>
      <c r="H50">
        <v>1620335606.5</v>
      </c>
      <c r="I50">
        <f>CE50*AG50*(CA50-CB50)/(100*BT50*(1000-AG50*CA50))</f>
        <v>0</v>
      </c>
      <c r="J50">
        <f>CE50*AG50*(BZ50-BY50*(1000-AG50*CB50)/(1000-AG50*CA50))/(100*BT50)</f>
        <v>0</v>
      </c>
      <c r="K50">
        <f>BY50 - IF(AG50&gt;1, J50*BT50*100.0/(AI50*CM50), 0)</f>
        <v>0</v>
      </c>
      <c r="L50">
        <f>((R50-I50/2)*K50-J50)/(R50+I50/2)</f>
        <v>0</v>
      </c>
      <c r="M50">
        <f>L50*(CF50+CG50)/1000.0</f>
        <v>0</v>
      </c>
      <c r="N50">
        <f>(BY50 - IF(AG50&gt;1, J50*BT50*100.0/(AI50*CM50), 0))*(CF50+CG50)/1000.0</f>
        <v>0</v>
      </c>
      <c r="O50">
        <f>2.0/((1/Q50-1/P50)+SIGN(Q50)*SQRT((1/Q50-1/P50)*(1/Q50-1/P50) + 4*BU50/((BU50+1)*(BU50+1))*(2*1/Q50*1/P50-1/P50*1/P50)))</f>
        <v>0</v>
      </c>
      <c r="P50">
        <f>IF(LEFT(BV50,1)&lt;&gt;"0",IF(LEFT(BV50,1)="1",3.0,BW50),$D$5+$E$5*(CM50*CF50/($K$5*1000))+$F$5*(CM50*CF50/($K$5*1000))*MAX(MIN(BT50,$J$5),$I$5)*MAX(MIN(BT50,$J$5),$I$5)+$G$5*MAX(MIN(BT50,$J$5),$I$5)*(CM50*CF50/($K$5*1000))+$H$5*(CM50*CF50/($K$5*1000))*(CM50*CF50/($K$5*1000)))</f>
        <v>0</v>
      </c>
      <c r="Q50">
        <f>I50*(1000-(1000*0.61365*exp(17.502*U50/(240.97+U50))/(CF50+CG50)+CA50)/2)/(1000*0.61365*exp(17.502*U50/(240.97+U50))/(CF50+CG50)-CA50)</f>
        <v>0</v>
      </c>
      <c r="R50">
        <f>1/((BU50+1)/(O50/1.6)+1/(P50/1.37)) + BU50/((BU50+1)/(O50/1.6) + BU50/(P50/1.37))</f>
        <v>0</v>
      </c>
      <c r="S50">
        <f>(BQ50*BS50)</f>
        <v>0</v>
      </c>
      <c r="T50">
        <f>(CH50+(S50+2*0.95*5.67E-8*(((CH50+$B$7)+273)^4-(CH50+273)^4)-44100*I50)/(1.84*29.3*P50+8*0.95*5.67E-8*(CH50+273)^3))</f>
        <v>0</v>
      </c>
      <c r="U50">
        <f>($C$7*CI50+$D$7*CJ50+$E$7*T50)</f>
        <v>0</v>
      </c>
      <c r="V50">
        <f>0.61365*exp(17.502*U50/(240.97+U50))</f>
        <v>0</v>
      </c>
      <c r="W50">
        <f>(X50/Y50*100)</f>
        <v>0</v>
      </c>
      <c r="X50">
        <f>CA50*(CF50+CG50)/1000</f>
        <v>0</v>
      </c>
      <c r="Y50">
        <f>0.61365*exp(17.502*CH50/(240.97+CH50))</f>
        <v>0</v>
      </c>
      <c r="Z50">
        <f>(V50-CA50*(CF50+CG50)/1000)</f>
        <v>0</v>
      </c>
      <c r="AA50">
        <f>(-I50*44100)</f>
        <v>0</v>
      </c>
      <c r="AB50">
        <f>2*29.3*P50*0.92*(CH50-U50)</f>
        <v>0</v>
      </c>
      <c r="AC50">
        <f>2*0.95*5.67E-8*(((CH50+$B$7)+273)^4-(U50+273)^4)</f>
        <v>0</v>
      </c>
      <c r="AD50">
        <f>S50+AC50+AA50+AB50</f>
        <v>0</v>
      </c>
      <c r="AE50">
        <v>0</v>
      </c>
      <c r="AF50">
        <v>0</v>
      </c>
      <c r="AG50">
        <f>IF(AE50*$H$13&gt;=AI50,1.0,(AI50/(AI50-AE50*$H$13)))</f>
        <v>0</v>
      </c>
      <c r="AH50">
        <f>(AG50-1)*100</f>
        <v>0</v>
      </c>
      <c r="AI50">
        <f>MAX(0,($B$13+$C$13*CM50)/(1+$D$13*CM50)*CF50/(CH50+273)*$E$13)</f>
        <v>0</v>
      </c>
      <c r="AJ50" t="s">
        <v>297</v>
      </c>
      <c r="AK50">
        <v>0</v>
      </c>
      <c r="AL50">
        <v>0</v>
      </c>
      <c r="AM50">
        <f>AL50-AK50</f>
        <v>0</v>
      </c>
      <c r="AN50">
        <f>AM50/AL50</f>
        <v>0</v>
      </c>
      <c r="AO50">
        <v>0</v>
      </c>
      <c r="AP50" t="s">
        <v>297</v>
      </c>
      <c r="AQ50">
        <v>0</v>
      </c>
      <c r="AR50">
        <v>0</v>
      </c>
      <c r="AS50">
        <f>1-AQ50/AR50</f>
        <v>0</v>
      </c>
      <c r="AT50">
        <v>0.5</v>
      </c>
      <c r="AU50">
        <f>BQ50</f>
        <v>0</v>
      </c>
      <c r="AV50">
        <f>J50</f>
        <v>0</v>
      </c>
      <c r="AW50">
        <f>AS50*AT50*AU50</f>
        <v>0</v>
      </c>
      <c r="AX50">
        <f>BC50/AR50</f>
        <v>0</v>
      </c>
      <c r="AY50">
        <f>(AV50-AO50)/AU50</f>
        <v>0</v>
      </c>
      <c r="AZ50">
        <f>(AL50-AR50)/AR50</f>
        <v>0</v>
      </c>
      <c r="BA50" t="s">
        <v>297</v>
      </c>
      <c r="BB50">
        <v>0</v>
      </c>
      <c r="BC50">
        <f>AR50-BB50</f>
        <v>0</v>
      </c>
      <c r="BD50">
        <f>(AR50-AQ50)/(AR50-BB50)</f>
        <v>0</v>
      </c>
      <c r="BE50">
        <f>(AL50-AR50)/(AL50-BB50)</f>
        <v>0</v>
      </c>
      <c r="BF50">
        <f>(AR50-AQ50)/(AR50-AK50)</f>
        <v>0</v>
      </c>
      <c r="BG50">
        <f>(AL50-AR50)/(AL50-AK50)</f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f>$B$11*CN50+$C$11*CO50+$F$11*CP50*(1-CS50)</f>
        <v>0</v>
      </c>
      <c r="BQ50">
        <f>BP50*BR50</f>
        <v>0</v>
      </c>
      <c r="BR50">
        <f>($B$11*$D$9+$C$11*$D$9+$F$11*((DC50+CU50)/MAX(DC50+CU50+DD50, 0.1)*$I$9+DD50/MAX(DC50+CU50+DD50, 0.1)*$J$9))/($B$11+$C$11+$F$11)</f>
        <v>0</v>
      </c>
      <c r="BS50">
        <f>($B$11*$K$9+$C$11*$K$9+$F$11*((DC50+CU50)/MAX(DC50+CU50+DD50, 0.1)*$P$9+DD50/MAX(DC50+CU50+DD50, 0.1)*$Q$9))/($B$11+$C$11+$F$11)</f>
        <v>0</v>
      </c>
      <c r="BT50">
        <v>6</v>
      </c>
      <c r="BU50">
        <v>0.5</v>
      </c>
      <c r="BV50" t="s">
        <v>298</v>
      </c>
      <c r="BW50">
        <v>2</v>
      </c>
      <c r="BX50">
        <v>1620335606.5</v>
      </c>
      <c r="BY50">
        <v>398.317967741935</v>
      </c>
      <c r="BZ50">
        <v>420.008677419355</v>
      </c>
      <c r="CA50">
        <v>17.3687451612903</v>
      </c>
      <c r="CB50">
        <v>12.2655161290323</v>
      </c>
      <c r="CC50">
        <v>395.728193548387</v>
      </c>
      <c r="CD50">
        <v>17.3697193548387</v>
      </c>
      <c r="CE50">
        <v>600.033838709677</v>
      </c>
      <c r="CF50">
        <v>100.210032258065</v>
      </c>
      <c r="CG50">
        <v>0.0999181709677419</v>
      </c>
      <c r="CH50">
        <v>26.4747870967742</v>
      </c>
      <c r="CI50">
        <v>25.3755064516129</v>
      </c>
      <c r="CJ50">
        <v>999.9</v>
      </c>
      <c r="CK50">
        <v>0</v>
      </c>
      <c r="CL50">
        <v>0</v>
      </c>
      <c r="CM50">
        <v>10005.7661290323</v>
      </c>
      <c r="CN50">
        <v>0</v>
      </c>
      <c r="CO50">
        <v>0.221023</v>
      </c>
      <c r="CP50">
        <v>883.006096774193</v>
      </c>
      <c r="CQ50">
        <v>0.954994</v>
      </c>
      <c r="CR50">
        <v>0.0450062129032258</v>
      </c>
      <c r="CS50">
        <v>0</v>
      </c>
      <c r="CT50">
        <v>1252.87741935484</v>
      </c>
      <c r="CU50">
        <v>4.99999</v>
      </c>
      <c r="CV50">
        <v>11107.6838709677</v>
      </c>
      <c r="CW50">
        <v>7633.18483870968</v>
      </c>
      <c r="CX50">
        <v>40.187</v>
      </c>
      <c r="CY50">
        <v>43.008</v>
      </c>
      <c r="CZ50">
        <v>41.75</v>
      </c>
      <c r="DA50">
        <v>42.437</v>
      </c>
      <c r="DB50">
        <v>42.75</v>
      </c>
      <c r="DC50">
        <v>838.490322580645</v>
      </c>
      <c r="DD50">
        <v>39.5122580645161</v>
      </c>
      <c r="DE50">
        <v>0</v>
      </c>
      <c r="DF50">
        <v>1620335615.5</v>
      </c>
      <c r="DG50">
        <v>0</v>
      </c>
      <c r="DH50">
        <v>1252.84769230769</v>
      </c>
      <c r="DI50">
        <v>-1.22871793999529</v>
      </c>
      <c r="DJ50">
        <v>-12.136752166212</v>
      </c>
      <c r="DK50">
        <v>11107.6769230769</v>
      </c>
      <c r="DL50">
        <v>15</v>
      </c>
      <c r="DM50">
        <v>1620333530.6</v>
      </c>
      <c r="DN50" t="s">
        <v>299</v>
      </c>
      <c r="DO50">
        <v>1620333519.6</v>
      </c>
      <c r="DP50">
        <v>1620333530.6</v>
      </c>
      <c r="DQ50">
        <v>59</v>
      </c>
      <c r="DR50">
        <v>0.059</v>
      </c>
      <c r="DS50">
        <v>-0.002</v>
      </c>
      <c r="DT50">
        <v>2.59</v>
      </c>
      <c r="DU50">
        <v>-0.001</v>
      </c>
      <c r="DV50">
        <v>420</v>
      </c>
      <c r="DW50">
        <v>12</v>
      </c>
      <c r="DX50">
        <v>0.09</v>
      </c>
      <c r="DY50">
        <v>0.02</v>
      </c>
      <c r="DZ50">
        <v>-21.695705</v>
      </c>
      <c r="EA50">
        <v>0.128028517823666</v>
      </c>
      <c r="EB50">
        <v>0.0223205281075517</v>
      </c>
      <c r="EC50">
        <v>1</v>
      </c>
      <c r="ED50">
        <v>1252.952</v>
      </c>
      <c r="EE50">
        <v>-1.42708414872726</v>
      </c>
      <c r="EF50">
        <v>0.249442807644787</v>
      </c>
      <c r="EG50">
        <v>1</v>
      </c>
      <c r="EH50">
        <v>5.104549</v>
      </c>
      <c r="EI50">
        <v>-0.027074521575992</v>
      </c>
      <c r="EJ50">
        <v>0.00265998289468187</v>
      </c>
      <c r="EK50">
        <v>1</v>
      </c>
      <c r="EL50">
        <v>3</v>
      </c>
      <c r="EM50">
        <v>3</v>
      </c>
      <c r="EN50" t="s">
        <v>303</v>
      </c>
      <c r="EO50">
        <v>100</v>
      </c>
      <c r="EP50">
        <v>100</v>
      </c>
      <c r="EQ50">
        <v>2.589</v>
      </c>
      <c r="ER50">
        <v>-0.0009</v>
      </c>
      <c r="ES50">
        <v>2.58979999999991</v>
      </c>
      <c r="ET50">
        <v>0</v>
      </c>
      <c r="EU50">
        <v>0</v>
      </c>
      <c r="EV50">
        <v>0</v>
      </c>
      <c r="EW50">
        <v>-0.000965000000000771</v>
      </c>
      <c r="EX50">
        <v>0</v>
      </c>
      <c r="EY50">
        <v>0</v>
      </c>
      <c r="EZ50">
        <v>0</v>
      </c>
      <c r="FA50">
        <v>-1</v>
      </c>
      <c r="FB50">
        <v>-1</v>
      </c>
      <c r="FC50">
        <v>-1</v>
      </c>
      <c r="FD50">
        <v>-1</v>
      </c>
      <c r="FE50">
        <v>34.9</v>
      </c>
      <c r="FF50">
        <v>34.7</v>
      </c>
      <c r="FG50">
        <v>2</v>
      </c>
      <c r="FH50">
        <v>635.508</v>
      </c>
      <c r="FI50">
        <v>371.531</v>
      </c>
      <c r="FJ50">
        <v>25</v>
      </c>
      <c r="FK50">
        <v>25.9189</v>
      </c>
      <c r="FL50">
        <v>30</v>
      </c>
      <c r="FM50">
        <v>25.8817</v>
      </c>
      <c r="FN50">
        <v>25.9028</v>
      </c>
      <c r="FO50">
        <v>20.7258</v>
      </c>
      <c r="FP50">
        <v>17.4781</v>
      </c>
      <c r="FQ50">
        <v>23.8863</v>
      </c>
      <c r="FR50">
        <v>25</v>
      </c>
      <c r="FS50">
        <v>420</v>
      </c>
      <c r="FT50">
        <v>12.34</v>
      </c>
      <c r="FU50">
        <v>101.399</v>
      </c>
      <c r="FV50">
        <v>102.22</v>
      </c>
    </row>
    <row r="51" spans="1:178">
      <c r="A51">
        <v>35</v>
      </c>
      <c r="B51">
        <v>1620335674.5</v>
      </c>
      <c r="C51">
        <v>2040.40000009537</v>
      </c>
      <c r="D51" t="s">
        <v>368</v>
      </c>
      <c r="E51" t="s">
        <v>369</v>
      </c>
      <c r="H51">
        <v>1620335666.5</v>
      </c>
      <c r="I51">
        <f>CE51*AG51*(CA51-CB51)/(100*BT51*(1000-AG51*CA51))</f>
        <v>0</v>
      </c>
      <c r="J51">
        <f>CE51*AG51*(BZ51-BY51*(1000-AG51*CB51)/(1000-AG51*CA51))/(100*BT51)</f>
        <v>0</v>
      </c>
      <c r="K51">
        <f>BY51 - IF(AG51&gt;1, J51*BT51*100.0/(AI51*CM51), 0)</f>
        <v>0</v>
      </c>
      <c r="L51">
        <f>((R51-I51/2)*K51-J51)/(R51+I51/2)</f>
        <v>0</v>
      </c>
      <c r="M51">
        <f>L51*(CF51+CG51)/1000.0</f>
        <v>0</v>
      </c>
      <c r="N51">
        <f>(BY51 - IF(AG51&gt;1, J51*BT51*100.0/(AI51*CM51), 0))*(CF51+CG51)/1000.0</f>
        <v>0</v>
      </c>
      <c r="O51">
        <f>2.0/((1/Q51-1/P51)+SIGN(Q51)*SQRT((1/Q51-1/P51)*(1/Q51-1/P51) + 4*BU51/((BU51+1)*(BU51+1))*(2*1/Q51*1/P51-1/P51*1/P51)))</f>
        <v>0</v>
      </c>
      <c r="P51">
        <f>IF(LEFT(BV51,1)&lt;&gt;"0",IF(LEFT(BV51,1)="1",3.0,BW51),$D$5+$E$5*(CM51*CF51/($K$5*1000))+$F$5*(CM51*CF51/($K$5*1000))*MAX(MIN(BT51,$J$5),$I$5)*MAX(MIN(BT51,$J$5),$I$5)+$G$5*MAX(MIN(BT51,$J$5),$I$5)*(CM51*CF51/($K$5*1000))+$H$5*(CM51*CF51/($K$5*1000))*(CM51*CF51/($K$5*1000)))</f>
        <v>0</v>
      </c>
      <c r="Q51">
        <f>I51*(1000-(1000*0.61365*exp(17.502*U51/(240.97+U51))/(CF51+CG51)+CA51)/2)/(1000*0.61365*exp(17.502*U51/(240.97+U51))/(CF51+CG51)-CA51)</f>
        <v>0</v>
      </c>
      <c r="R51">
        <f>1/((BU51+1)/(O51/1.6)+1/(P51/1.37)) + BU51/((BU51+1)/(O51/1.6) + BU51/(P51/1.37))</f>
        <v>0</v>
      </c>
      <c r="S51">
        <f>(BQ51*BS51)</f>
        <v>0</v>
      </c>
      <c r="T51">
        <f>(CH51+(S51+2*0.95*5.67E-8*(((CH51+$B$7)+273)^4-(CH51+273)^4)-44100*I51)/(1.84*29.3*P51+8*0.95*5.67E-8*(CH51+273)^3))</f>
        <v>0</v>
      </c>
      <c r="U51">
        <f>($C$7*CI51+$D$7*CJ51+$E$7*T51)</f>
        <v>0</v>
      </c>
      <c r="V51">
        <f>0.61365*exp(17.502*U51/(240.97+U51))</f>
        <v>0</v>
      </c>
      <c r="W51">
        <f>(X51/Y51*100)</f>
        <v>0</v>
      </c>
      <c r="X51">
        <f>CA51*(CF51+CG51)/1000</f>
        <v>0</v>
      </c>
      <c r="Y51">
        <f>0.61365*exp(17.502*CH51/(240.97+CH51))</f>
        <v>0</v>
      </c>
      <c r="Z51">
        <f>(V51-CA51*(CF51+CG51)/1000)</f>
        <v>0</v>
      </c>
      <c r="AA51">
        <f>(-I51*44100)</f>
        <v>0</v>
      </c>
      <c r="AB51">
        <f>2*29.3*P51*0.92*(CH51-U51)</f>
        <v>0</v>
      </c>
      <c r="AC51">
        <f>2*0.95*5.67E-8*(((CH51+$B$7)+273)^4-(U51+273)^4)</f>
        <v>0</v>
      </c>
      <c r="AD51">
        <f>S51+AC51+AA51+AB51</f>
        <v>0</v>
      </c>
      <c r="AE51">
        <v>0</v>
      </c>
      <c r="AF51">
        <v>0</v>
      </c>
      <c r="AG51">
        <f>IF(AE51*$H$13&gt;=AI51,1.0,(AI51/(AI51-AE51*$H$13)))</f>
        <v>0</v>
      </c>
      <c r="AH51">
        <f>(AG51-1)*100</f>
        <v>0</v>
      </c>
      <c r="AI51">
        <f>MAX(0,($B$13+$C$13*CM51)/(1+$D$13*CM51)*CF51/(CH51+273)*$E$13)</f>
        <v>0</v>
      </c>
      <c r="AJ51" t="s">
        <v>297</v>
      </c>
      <c r="AK51">
        <v>0</v>
      </c>
      <c r="AL51">
        <v>0</v>
      </c>
      <c r="AM51">
        <f>AL51-AK51</f>
        <v>0</v>
      </c>
      <c r="AN51">
        <f>AM51/AL51</f>
        <v>0</v>
      </c>
      <c r="AO51">
        <v>0</v>
      </c>
      <c r="AP51" t="s">
        <v>297</v>
      </c>
      <c r="AQ51">
        <v>0</v>
      </c>
      <c r="AR51">
        <v>0</v>
      </c>
      <c r="AS51">
        <f>1-AQ51/AR51</f>
        <v>0</v>
      </c>
      <c r="AT51">
        <v>0.5</v>
      </c>
      <c r="AU51">
        <f>BQ51</f>
        <v>0</v>
      </c>
      <c r="AV51">
        <f>J51</f>
        <v>0</v>
      </c>
      <c r="AW51">
        <f>AS51*AT51*AU51</f>
        <v>0</v>
      </c>
      <c r="AX51">
        <f>BC51/AR51</f>
        <v>0</v>
      </c>
      <c r="AY51">
        <f>(AV51-AO51)/AU51</f>
        <v>0</v>
      </c>
      <c r="AZ51">
        <f>(AL51-AR51)/AR51</f>
        <v>0</v>
      </c>
      <c r="BA51" t="s">
        <v>297</v>
      </c>
      <c r="BB51">
        <v>0</v>
      </c>
      <c r="BC51">
        <f>AR51-BB51</f>
        <v>0</v>
      </c>
      <c r="BD51">
        <f>(AR51-AQ51)/(AR51-BB51)</f>
        <v>0</v>
      </c>
      <c r="BE51">
        <f>(AL51-AR51)/(AL51-BB51)</f>
        <v>0</v>
      </c>
      <c r="BF51">
        <f>(AR51-AQ51)/(AR51-AK51)</f>
        <v>0</v>
      </c>
      <c r="BG51">
        <f>(AL51-AR51)/(AL51-AK51)</f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f>$B$11*CN51+$C$11*CO51+$F$11*CP51*(1-CS51)</f>
        <v>0</v>
      </c>
      <c r="BQ51">
        <f>BP51*BR51</f>
        <v>0</v>
      </c>
      <c r="BR51">
        <f>($B$11*$D$9+$C$11*$D$9+$F$11*((DC51+CU51)/MAX(DC51+CU51+DD51, 0.1)*$I$9+DD51/MAX(DC51+CU51+DD51, 0.1)*$J$9))/($B$11+$C$11+$F$11)</f>
        <v>0</v>
      </c>
      <c r="BS51">
        <f>($B$11*$K$9+$C$11*$K$9+$F$11*((DC51+CU51)/MAX(DC51+CU51+DD51, 0.1)*$P$9+DD51/MAX(DC51+CU51+DD51, 0.1)*$Q$9))/($B$11+$C$11+$F$11)</f>
        <v>0</v>
      </c>
      <c r="BT51">
        <v>6</v>
      </c>
      <c r="BU51">
        <v>0.5</v>
      </c>
      <c r="BV51" t="s">
        <v>298</v>
      </c>
      <c r="BW51">
        <v>2</v>
      </c>
      <c r="BX51">
        <v>1620335666.5</v>
      </c>
      <c r="BY51">
        <v>398.36264516129</v>
      </c>
      <c r="BZ51">
        <v>419.982096774194</v>
      </c>
      <c r="CA51">
        <v>17.3837612903226</v>
      </c>
      <c r="CB51">
        <v>12.3583064516129</v>
      </c>
      <c r="CC51">
        <v>395.772903225807</v>
      </c>
      <c r="CD51">
        <v>17.384735483871</v>
      </c>
      <c r="CE51">
        <v>600.021806451613</v>
      </c>
      <c r="CF51">
        <v>100.212096774194</v>
      </c>
      <c r="CG51">
        <v>0.0999965774193549</v>
      </c>
      <c r="CH51">
        <v>26.4804</v>
      </c>
      <c r="CI51">
        <v>25.3829838709677</v>
      </c>
      <c r="CJ51">
        <v>999.9</v>
      </c>
      <c r="CK51">
        <v>0</v>
      </c>
      <c r="CL51">
        <v>0</v>
      </c>
      <c r="CM51">
        <v>10001.8177419355</v>
      </c>
      <c r="CN51">
        <v>0</v>
      </c>
      <c r="CO51">
        <v>0.221023</v>
      </c>
      <c r="CP51">
        <v>883.012677419355</v>
      </c>
      <c r="CQ51">
        <v>0.954992935483871</v>
      </c>
      <c r="CR51">
        <v>0.045007264516129</v>
      </c>
      <c r="CS51">
        <v>0</v>
      </c>
      <c r="CT51">
        <v>1250.66387096774</v>
      </c>
      <c r="CU51">
        <v>4.99999</v>
      </c>
      <c r="CV51">
        <v>11088.7290322581</v>
      </c>
      <c r="CW51">
        <v>7633.23935483871</v>
      </c>
      <c r="CX51">
        <v>40.187</v>
      </c>
      <c r="CY51">
        <v>43</v>
      </c>
      <c r="CZ51">
        <v>41.75</v>
      </c>
      <c r="DA51">
        <v>42.437</v>
      </c>
      <c r="DB51">
        <v>42.75</v>
      </c>
      <c r="DC51">
        <v>838.495483870968</v>
      </c>
      <c r="DD51">
        <v>39.5135483870968</v>
      </c>
      <c r="DE51">
        <v>0</v>
      </c>
      <c r="DF51">
        <v>1620335675.5</v>
      </c>
      <c r="DG51">
        <v>0</v>
      </c>
      <c r="DH51">
        <v>1250.65423076923</v>
      </c>
      <c r="DI51">
        <v>-1.50871795287387</v>
      </c>
      <c r="DJ51">
        <v>-20.62222224111</v>
      </c>
      <c r="DK51">
        <v>11088.6846153846</v>
      </c>
      <c r="DL51">
        <v>15</v>
      </c>
      <c r="DM51">
        <v>1620333530.6</v>
      </c>
      <c r="DN51" t="s">
        <v>299</v>
      </c>
      <c r="DO51">
        <v>1620333519.6</v>
      </c>
      <c r="DP51">
        <v>1620333530.6</v>
      </c>
      <c r="DQ51">
        <v>59</v>
      </c>
      <c r="DR51">
        <v>0.059</v>
      </c>
      <c r="DS51">
        <v>-0.002</v>
      </c>
      <c r="DT51">
        <v>2.59</v>
      </c>
      <c r="DU51">
        <v>-0.001</v>
      </c>
      <c r="DV51">
        <v>420</v>
      </c>
      <c r="DW51">
        <v>12</v>
      </c>
      <c r="DX51">
        <v>0.09</v>
      </c>
      <c r="DY51">
        <v>0.02</v>
      </c>
      <c r="DZ51">
        <v>-21.6238175</v>
      </c>
      <c r="EA51">
        <v>0.0661969981239067</v>
      </c>
      <c r="EB51">
        <v>0.0247169869472392</v>
      </c>
      <c r="EC51">
        <v>1</v>
      </c>
      <c r="ED51">
        <v>1250.77942857143</v>
      </c>
      <c r="EE51">
        <v>-1.7718199608639</v>
      </c>
      <c r="EF51">
        <v>0.256436490128434</v>
      </c>
      <c r="EG51">
        <v>1</v>
      </c>
      <c r="EH51">
        <v>5.03279775</v>
      </c>
      <c r="EI51">
        <v>-0.10429159474673</v>
      </c>
      <c r="EJ51">
        <v>0.0134966594917965</v>
      </c>
      <c r="EK51">
        <v>0</v>
      </c>
      <c r="EL51">
        <v>2</v>
      </c>
      <c r="EM51">
        <v>3</v>
      </c>
      <c r="EN51" t="s">
        <v>300</v>
      </c>
      <c r="EO51">
        <v>100</v>
      </c>
      <c r="EP51">
        <v>100</v>
      </c>
      <c r="EQ51">
        <v>2.59</v>
      </c>
      <c r="ER51">
        <v>-0.001</v>
      </c>
      <c r="ES51">
        <v>2.58979999999991</v>
      </c>
      <c r="ET51">
        <v>0</v>
      </c>
      <c r="EU51">
        <v>0</v>
      </c>
      <c r="EV51">
        <v>0</v>
      </c>
      <c r="EW51">
        <v>-0.000965000000000771</v>
      </c>
      <c r="EX51">
        <v>0</v>
      </c>
      <c r="EY51">
        <v>0</v>
      </c>
      <c r="EZ51">
        <v>0</v>
      </c>
      <c r="FA51">
        <v>-1</v>
      </c>
      <c r="FB51">
        <v>-1</v>
      </c>
      <c r="FC51">
        <v>-1</v>
      </c>
      <c r="FD51">
        <v>-1</v>
      </c>
      <c r="FE51">
        <v>35.9</v>
      </c>
      <c r="FF51">
        <v>35.7</v>
      </c>
      <c r="FG51">
        <v>2</v>
      </c>
      <c r="FH51">
        <v>635.565</v>
      </c>
      <c r="FI51">
        <v>371.598</v>
      </c>
      <c r="FJ51">
        <v>24.9999</v>
      </c>
      <c r="FK51">
        <v>25.9189</v>
      </c>
      <c r="FL51">
        <v>30.0002</v>
      </c>
      <c r="FM51">
        <v>25.8817</v>
      </c>
      <c r="FN51">
        <v>25.9049</v>
      </c>
      <c r="FO51">
        <v>20.7272</v>
      </c>
      <c r="FP51">
        <v>16.9036</v>
      </c>
      <c r="FQ51">
        <v>23.8863</v>
      </c>
      <c r="FR51">
        <v>25</v>
      </c>
      <c r="FS51">
        <v>420</v>
      </c>
      <c r="FT51">
        <v>12.3778</v>
      </c>
      <c r="FU51">
        <v>101.397</v>
      </c>
      <c r="FV51">
        <v>102.221</v>
      </c>
    </row>
    <row r="52" spans="1:178">
      <c r="A52">
        <v>36</v>
      </c>
      <c r="B52">
        <v>1620335734.5</v>
      </c>
      <c r="C52">
        <v>2100.40000009537</v>
      </c>
      <c r="D52" t="s">
        <v>370</v>
      </c>
      <c r="E52" t="s">
        <v>371</v>
      </c>
      <c r="H52">
        <v>1620335726.5</v>
      </c>
      <c r="I52">
        <f>CE52*AG52*(CA52-CB52)/(100*BT52*(1000-AG52*CA52))</f>
        <v>0</v>
      </c>
      <c r="J52">
        <f>CE52*AG52*(BZ52-BY52*(1000-AG52*CB52)/(1000-AG52*CA52))/(100*BT52)</f>
        <v>0</v>
      </c>
      <c r="K52">
        <f>BY52 - IF(AG52&gt;1, J52*BT52*100.0/(AI52*CM52), 0)</f>
        <v>0</v>
      </c>
      <c r="L52">
        <f>((R52-I52/2)*K52-J52)/(R52+I52/2)</f>
        <v>0</v>
      </c>
      <c r="M52">
        <f>L52*(CF52+CG52)/1000.0</f>
        <v>0</v>
      </c>
      <c r="N52">
        <f>(BY52 - IF(AG52&gt;1, J52*BT52*100.0/(AI52*CM52), 0))*(CF52+CG52)/1000.0</f>
        <v>0</v>
      </c>
      <c r="O52">
        <f>2.0/((1/Q52-1/P52)+SIGN(Q52)*SQRT((1/Q52-1/P52)*(1/Q52-1/P52) + 4*BU52/((BU52+1)*(BU52+1))*(2*1/Q52*1/P52-1/P52*1/P52)))</f>
        <v>0</v>
      </c>
      <c r="P52">
        <f>IF(LEFT(BV52,1)&lt;&gt;"0",IF(LEFT(BV52,1)="1",3.0,BW52),$D$5+$E$5*(CM52*CF52/($K$5*1000))+$F$5*(CM52*CF52/($K$5*1000))*MAX(MIN(BT52,$J$5),$I$5)*MAX(MIN(BT52,$J$5),$I$5)+$G$5*MAX(MIN(BT52,$J$5),$I$5)*(CM52*CF52/($K$5*1000))+$H$5*(CM52*CF52/($K$5*1000))*(CM52*CF52/($K$5*1000)))</f>
        <v>0</v>
      </c>
      <c r="Q52">
        <f>I52*(1000-(1000*0.61365*exp(17.502*U52/(240.97+U52))/(CF52+CG52)+CA52)/2)/(1000*0.61365*exp(17.502*U52/(240.97+U52))/(CF52+CG52)-CA52)</f>
        <v>0</v>
      </c>
      <c r="R52">
        <f>1/((BU52+1)/(O52/1.6)+1/(P52/1.37)) + BU52/((BU52+1)/(O52/1.6) + BU52/(P52/1.37))</f>
        <v>0</v>
      </c>
      <c r="S52">
        <f>(BQ52*BS52)</f>
        <v>0</v>
      </c>
      <c r="T52">
        <f>(CH52+(S52+2*0.95*5.67E-8*(((CH52+$B$7)+273)^4-(CH52+273)^4)-44100*I52)/(1.84*29.3*P52+8*0.95*5.67E-8*(CH52+273)^3))</f>
        <v>0</v>
      </c>
      <c r="U52">
        <f>($C$7*CI52+$D$7*CJ52+$E$7*T52)</f>
        <v>0</v>
      </c>
      <c r="V52">
        <f>0.61365*exp(17.502*U52/(240.97+U52))</f>
        <v>0</v>
      </c>
      <c r="W52">
        <f>(X52/Y52*100)</f>
        <v>0</v>
      </c>
      <c r="X52">
        <f>CA52*(CF52+CG52)/1000</f>
        <v>0</v>
      </c>
      <c r="Y52">
        <f>0.61365*exp(17.502*CH52/(240.97+CH52))</f>
        <v>0</v>
      </c>
      <c r="Z52">
        <f>(V52-CA52*(CF52+CG52)/1000)</f>
        <v>0</v>
      </c>
      <c r="AA52">
        <f>(-I52*44100)</f>
        <v>0</v>
      </c>
      <c r="AB52">
        <f>2*29.3*P52*0.92*(CH52-U52)</f>
        <v>0</v>
      </c>
      <c r="AC52">
        <f>2*0.95*5.67E-8*(((CH52+$B$7)+273)^4-(U52+273)^4)</f>
        <v>0</v>
      </c>
      <c r="AD52">
        <f>S52+AC52+AA52+AB52</f>
        <v>0</v>
      </c>
      <c r="AE52">
        <v>0</v>
      </c>
      <c r="AF52">
        <v>0</v>
      </c>
      <c r="AG52">
        <f>IF(AE52*$H$13&gt;=AI52,1.0,(AI52/(AI52-AE52*$H$13)))</f>
        <v>0</v>
      </c>
      <c r="AH52">
        <f>(AG52-1)*100</f>
        <v>0</v>
      </c>
      <c r="AI52">
        <f>MAX(0,($B$13+$C$13*CM52)/(1+$D$13*CM52)*CF52/(CH52+273)*$E$13)</f>
        <v>0</v>
      </c>
      <c r="AJ52" t="s">
        <v>297</v>
      </c>
      <c r="AK52">
        <v>0</v>
      </c>
      <c r="AL52">
        <v>0</v>
      </c>
      <c r="AM52">
        <f>AL52-AK52</f>
        <v>0</v>
      </c>
      <c r="AN52">
        <f>AM52/AL52</f>
        <v>0</v>
      </c>
      <c r="AO52">
        <v>0</v>
      </c>
      <c r="AP52" t="s">
        <v>297</v>
      </c>
      <c r="AQ52">
        <v>0</v>
      </c>
      <c r="AR52">
        <v>0</v>
      </c>
      <c r="AS52">
        <f>1-AQ52/AR52</f>
        <v>0</v>
      </c>
      <c r="AT52">
        <v>0.5</v>
      </c>
      <c r="AU52">
        <f>BQ52</f>
        <v>0</v>
      </c>
      <c r="AV52">
        <f>J52</f>
        <v>0</v>
      </c>
      <c r="AW52">
        <f>AS52*AT52*AU52</f>
        <v>0</v>
      </c>
      <c r="AX52">
        <f>BC52/AR52</f>
        <v>0</v>
      </c>
      <c r="AY52">
        <f>(AV52-AO52)/AU52</f>
        <v>0</v>
      </c>
      <c r="AZ52">
        <f>(AL52-AR52)/AR52</f>
        <v>0</v>
      </c>
      <c r="BA52" t="s">
        <v>297</v>
      </c>
      <c r="BB52">
        <v>0</v>
      </c>
      <c r="BC52">
        <f>AR52-BB52</f>
        <v>0</v>
      </c>
      <c r="BD52">
        <f>(AR52-AQ52)/(AR52-BB52)</f>
        <v>0</v>
      </c>
      <c r="BE52">
        <f>(AL52-AR52)/(AL52-BB52)</f>
        <v>0</v>
      </c>
      <c r="BF52">
        <f>(AR52-AQ52)/(AR52-AK52)</f>
        <v>0</v>
      </c>
      <c r="BG52">
        <f>(AL52-AR52)/(AL52-AK52)</f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f>$B$11*CN52+$C$11*CO52+$F$11*CP52*(1-CS52)</f>
        <v>0</v>
      </c>
      <c r="BQ52">
        <f>BP52*BR52</f>
        <v>0</v>
      </c>
      <c r="BR52">
        <f>($B$11*$D$9+$C$11*$D$9+$F$11*((DC52+CU52)/MAX(DC52+CU52+DD52, 0.1)*$I$9+DD52/MAX(DC52+CU52+DD52, 0.1)*$J$9))/($B$11+$C$11+$F$11)</f>
        <v>0</v>
      </c>
      <c r="BS52">
        <f>($B$11*$K$9+$C$11*$K$9+$F$11*((DC52+CU52)/MAX(DC52+CU52+DD52, 0.1)*$P$9+DD52/MAX(DC52+CU52+DD52, 0.1)*$Q$9))/($B$11+$C$11+$F$11)</f>
        <v>0</v>
      </c>
      <c r="BT52">
        <v>6</v>
      </c>
      <c r="BU52">
        <v>0.5</v>
      </c>
      <c r="BV52" t="s">
        <v>298</v>
      </c>
      <c r="BW52">
        <v>2</v>
      </c>
      <c r="BX52">
        <v>1620335726.5</v>
      </c>
      <c r="BY52">
        <v>398.454774193548</v>
      </c>
      <c r="BZ52">
        <v>420.011516129032</v>
      </c>
      <c r="CA52">
        <v>17.3559064516129</v>
      </c>
      <c r="CB52">
        <v>12.3678419354839</v>
      </c>
      <c r="CC52">
        <v>395.865</v>
      </c>
      <c r="CD52">
        <v>17.3568548387097</v>
      </c>
      <c r="CE52">
        <v>600.022225806452</v>
      </c>
      <c r="CF52">
        <v>100.213612903226</v>
      </c>
      <c r="CG52">
        <v>0.100080022580645</v>
      </c>
      <c r="CH52">
        <v>26.4771935483871</v>
      </c>
      <c r="CI52">
        <v>25.3859838709677</v>
      </c>
      <c r="CJ52">
        <v>999.9</v>
      </c>
      <c r="CK52">
        <v>0</v>
      </c>
      <c r="CL52">
        <v>0</v>
      </c>
      <c r="CM52">
        <v>10001.4532258065</v>
      </c>
      <c r="CN52">
        <v>0</v>
      </c>
      <c r="CO52">
        <v>0.221023</v>
      </c>
      <c r="CP52">
        <v>883.013451612903</v>
      </c>
      <c r="CQ52">
        <v>0.954992935483871</v>
      </c>
      <c r="CR52">
        <v>0.045007264516129</v>
      </c>
      <c r="CS52">
        <v>0</v>
      </c>
      <c r="CT52">
        <v>1248.62806451613</v>
      </c>
      <c r="CU52">
        <v>4.99999</v>
      </c>
      <c r="CV52">
        <v>11068.5451612903</v>
      </c>
      <c r="CW52">
        <v>7633.24580645161</v>
      </c>
      <c r="CX52">
        <v>40.187</v>
      </c>
      <c r="CY52">
        <v>43.004</v>
      </c>
      <c r="CZ52">
        <v>41.75</v>
      </c>
      <c r="DA52">
        <v>42.437</v>
      </c>
      <c r="DB52">
        <v>42.75</v>
      </c>
      <c r="DC52">
        <v>838.496451612903</v>
      </c>
      <c r="DD52">
        <v>39.5135483870968</v>
      </c>
      <c r="DE52">
        <v>0</v>
      </c>
      <c r="DF52">
        <v>1620335735.5</v>
      </c>
      <c r="DG52">
        <v>0</v>
      </c>
      <c r="DH52">
        <v>1248.62807692308</v>
      </c>
      <c r="DI52">
        <v>-2.02769231326491</v>
      </c>
      <c r="DJ52">
        <v>-1.01196585212606</v>
      </c>
      <c r="DK52">
        <v>11068.5615384615</v>
      </c>
      <c r="DL52">
        <v>15</v>
      </c>
      <c r="DM52">
        <v>1620333530.6</v>
      </c>
      <c r="DN52" t="s">
        <v>299</v>
      </c>
      <c r="DO52">
        <v>1620333519.6</v>
      </c>
      <c r="DP52">
        <v>1620333530.6</v>
      </c>
      <c r="DQ52">
        <v>59</v>
      </c>
      <c r="DR52">
        <v>0.059</v>
      </c>
      <c r="DS52">
        <v>-0.002</v>
      </c>
      <c r="DT52">
        <v>2.59</v>
      </c>
      <c r="DU52">
        <v>-0.001</v>
      </c>
      <c r="DV52">
        <v>420</v>
      </c>
      <c r="DW52">
        <v>12</v>
      </c>
      <c r="DX52">
        <v>0.09</v>
      </c>
      <c r="DY52">
        <v>0.02</v>
      </c>
      <c r="DZ52">
        <v>-21.55652</v>
      </c>
      <c r="EA52">
        <v>0.209207504690479</v>
      </c>
      <c r="EB52">
        <v>0.053081669152354</v>
      </c>
      <c r="EC52">
        <v>1</v>
      </c>
      <c r="ED52">
        <v>1248.69857142857</v>
      </c>
      <c r="EE52">
        <v>-1.58324853228949</v>
      </c>
      <c r="EF52">
        <v>0.282176670668202</v>
      </c>
      <c r="EG52">
        <v>1</v>
      </c>
      <c r="EH52">
        <v>4.99159975</v>
      </c>
      <c r="EI52">
        <v>-0.0930469418386661</v>
      </c>
      <c r="EJ52">
        <v>0.00990118086076094</v>
      </c>
      <c r="EK52">
        <v>1</v>
      </c>
      <c r="EL52">
        <v>3</v>
      </c>
      <c r="EM52">
        <v>3</v>
      </c>
      <c r="EN52" t="s">
        <v>303</v>
      </c>
      <c r="EO52">
        <v>100</v>
      </c>
      <c r="EP52">
        <v>100</v>
      </c>
      <c r="EQ52">
        <v>2.589</v>
      </c>
      <c r="ER52">
        <v>-0.001</v>
      </c>
      <c r="ES52">
        <v>2.58979999999991</v>
      </c>
      <c r="ET52">
        <v>0</v>
      </c>
      <c r="EU52">
        <v>0</v>
      </c>
      <c r="EV52">
        <v>0</v>
      </c>
      <c r="EW52">
        <v>-0.000965000000000771</v>
      </c>
      <c r="EX52">
        <v>0</v>
      </c>
      <c r="EY52">
        <v>0</v>
      </c>
      <c r="EZ52">
        <v>0</v>
      </c>
      <c r="FA52">
        <v>-1</v>
      </c>
      <c r="FB52">
        <v>-1</v>
      </c>
      <c r="FC52">
        <v>-1</v>
      </c>
      <c r="FD52">
        <v>-1</v>
      </c>
      <c r="FE52">
        <v>36.9</v>
      </c>
      <c r="FF52">
        <v>36.7</v>
      </c>
      <c r="FG52">
        <v>2</v>
      </c>
      <c r="FH52">
        <v>635.433</v>
      </c>
      <c r="FI52">
        <v>371.942</v>
      </c>
      <c r="FJ52">
        <v>24.9997</v>
      </c>
      <c r="FK52">
        <v>25.9167</v>
      </c>
      <c r="FL52">
        <v>30</v>
      </c>
      <c r="FM52">
        <v>25.8817</v>
      </c>
      <c r="FN52">
        <v>25.9049</v>
      </c>
      <c r="FO52">
        <v>20.7291</v>
      </c>
      <c r="FP52">
        <v>16.5981</v>
      </c>
      <c r="FQ52">
        <v>23.8863</v>
      </c>
      <c r="FR52">
        <v>25</v>
      </c>
      <c r="FS52">
        <v>420</v>
      </c>
      <c r="FT52">
        <v>12.4607</v>
      </c>
      <c r="FU52">
        <v>101.397</v>
      </c>
      <c r="FV52">
        <v>102.22</v>
      </c>
    </row>
    <row r="53" spans="1:178">
      <c r="A53">
        <v>37</v>
      </c>
      <c r="B53">
        <v>1620335794.5</v>
      </c>
      <c r="C53">
        <v>2160.40000009537</v>
      </c>
      <c r="D53" t="s">
        <v>372</v>
      </c>
      <c r="E53" t="s">
        <v>373</v>
      </c>
      <c r="H53">
        <v>1620335786.5</v>
      </c>
      <c r="I53">
        <f>CE53*AG53*(CA53-CB53)/(100*BT53*(1000-AG53*CA53))</f>
        <v>0</v>
      </c>
      <c r="J53">
        <f>CE53*AG53*(BZ53-BY53*(1000-AG53*CB53)/(1000-AG53*CA53))/(100*BT53)</f>
        <v>0</v>
      </c>
      <c r="K53">
        <f>BY53 - IF(AG53&gt;1, J53*BT53*100.0/(AI53*CM53), 0)</f>
        <v>0</v>
      </c>
      <c r="L53">
        <f>((R53-I53/2)*K53-J53)/(R53+I53/2)</f>
        <v>0</v>
      </c>
      <c r="M53">
        <f>L53*(CF53+CG53)/1000.0</f>
        <v>0</v>
      </c>
      <c r="N53">
        <f>(BY53 - IF(AG53&gt;1, J53*BT53*100.0/(AI53*CM53), 0))*(CF53+CG53)/1000.0</f>
        <v>0</v>
      </c>
      <c r="O53">
        <f>2.0/((1/Q53-1/P53)+SIGN(Q53)*SQRT((1/Q53-1/P53)*(1/Q53-1/P53) + 4*BU53/((BU53+1)*(BU53+1))*(2*1/Q53*1/P53-1/P53*1/P53)))</f>
        <v>0</v>
      </c>
      <c r="P53">
        <f>IF(LEFT(BV53,1)&lt;&gt;"0",IF(LEFT(BV53,1)="1",3.0,BW53),$D$5+$E$5*(CM53*CF53/($K$5*1000))+$F$5*(CM53*CF53/($K$5*1000))*MAX(MIN(BT53,$J$5),$I$5)*MAX(MIN(BT53,$J$5),$I$5)+$G$5*MAX(MIN(BT53,$J$5),$I$5)*(CM53*CF53/($K$5*1000))+$H$5*(CM53*CF53/($K$5*1000))*(CM53*CF53/($K$5*1000)))</f>
        <v>0</v>
      </c>
      <c r="Q53">
        <f>I53*(1000-(1000*0.61365*exp(17.502*U53/(240.97+U53))/(CF53+CG53)+CA53)/2)/(1000*0.61365*exp(17.502*U53/(240.97+U53))/(CF53+CG53)-CA53)</f>
        <v>0</v>
      </c>
      <c r="R53">
        <f>1/((BU53+1)/(O53/1.6)+1/(P53/1.37)) + BU53/((BU53+1)/(O53/1.6) + BU53/(P53/1.37))</f>
        <v>0</v>
      </c>
      <c r="S53">
        <f>(BQ53*BS53)</f>
        <v>0</v>
      </c>
      <c r="T53">
        <f>(CH53+(S53+2*0.95*5.67E-8*(((CH53+$B$7)+273)^4-(CH53+273)^4)-44100*I53)/(1.84*29.3*P53+8*0.95*5.67E-8*(CH53+273)^3))</f>
        <v>0</v>
      </c>
      <c r="U53">
        <f>($C$7*CI53+$D$7*CJ53+$E$7*T53)</f>
        <v>0</v>
      </c>
      <c r="V53">
        <f>0.61365*exp(17.502*U53/(240.97+U53))</f>
        <v>0</v>
      </c>
      <c r="W53">
        <f>(X53/Y53*100)</f>
        <v>0</v>
      </c>
      <c r="X53">
        <f>CA53*(CF53+CG53)/1000</f>
        <v>0</v>
      </c>
      <c r="Y53">
        <f>0.61365*exp(17.502*CH53/(240.97+CH53))</f>
        <v>0</v>
      </c>
      <c r="Z53">
        <f>(V53-CA53*(CF53+CG53)/1000)</f>
        <v>0</v>
      </c>
      <c r="AA53">
        <f>(-I53*44100)</f>
        <v>0</v>
      </c>
      <c r="AB53">
        <f>2*29.3*P53*0.92*(CH53-U53)</f>
        <v>0</v>
      </c>
      <c r="AC53">
        <f>2*0.95*5.67E-8*(((CH53+$B$7)+273)^4-(U53+273)^4)</f>
        <v>0</v>
      </c>
      <c r="AD53">
        <f>S53+AC53+AA53+AB53</f>
        <v>0</v>
      </c>
      <c r="AE53">
        <v>0</v>
      </c>
      <c r="AF53">
        <v>0</v>
      </c>
      <c r="AG53">
        <f>IF(AE53*$H$13&gt;=AI53,1.0,(AI53/(AI53-AE53*$H$13)))</f>
        <v>0</v>
      </c>
      <c r="AH53">
        <f>(AG53-1)*100</f>
        <v>0</v>
      </c>
      <c r="AI53">
        <f>MAX(0,($B$13+$C$13*CM53)/(1+$D$13*CM53)*CF53/(CH53+273)*$E$13)</f>
        <v>0</v>
      </c>
      <c r="AJ53" t="s">
        <v>297</v>
      </c>
      <c r="AK53">
        <v>0</v>
      </c>
      <c r="AL53">
        <v>0</v>
      </c>
      <c r="AM53">
        <f>AL53-AK53</f>
        <v>0</v>
      </c>
      <c r="AN53">
        <f>AM53/AL53</f>
        <v>0</v>
      </c>
      <c r="AO53">
        <v>0</v>
      </c>
      <c r="AP53" t="s">
        <v>297</v>
      </c>
      <c r="AQ53">
        <v>0</v>
      </c>
      <c r="AR53">
        <v>0</v>
      </c>
      <c r="AS53">
        <f>1-AQ53/AR53</f>
        <v>0</v>
      </c>
      <c r="AT53">
        <v>0.5</v>
      </c>
      <c r="AU53">
        <f>BQ53</f>
        <v>0</v>
      </c>
      <c r="AV53">
        <f>J53</f>
        <v>0</v>
      </c>
      <c r="AW53">
        <f>AS53*AT53*AU53</f>
        <v>0</v>
      </c>
      <c r="AX53">
        <f>BC53/AR53</f>
        <v>0</v>
      </c>
      <c r="AY53">
        <f>(AV53-AO53)/AU53</f>
        <v>0</v>
      </c>
      <c r="AZ53">
        <f>(AL53-AR53)/AR53</f>
        <v>0</v>
      </c>
      <c r="BA53" t="s">
        <v>297</v>
      </c>
      <c r="BB53">
        <v>0</v>
      </c>
      <c r="BC53">
        <f>AR53-BB53</f>
        <v>0</v>
      </c>
      <c r="BD53">
        <f>(AR53-AQ53)/(AR53-BB53)</f>
        <v>0</v>
      </c>
      <c r="BE53">
        <f>(AL53-AR53)/(AL53-BB53)</f>
        <v>0</v>
      </c>
      <c r="BF53">
        <f>(AR53-AQ53)/(AR53-AK53)</f>
        <v>0</v>
      </c>
      <c r="BG53">
        <f>(AL53-AR53)/(AL53-AK53)</f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f>$B$11*CN53+$C$11*CO53+$F$11*CP53*(1-CS53)</f>
        <v>0</v>
      </c>
      <c r="BQ53">
        <f>BP53*BR53</f>
        <v>0</v>
      </c>
      <c r="BR53">
        <f>($B$11*$D$9+$C$11*$D$9+$F$11*((DC53+CU53)/MAX(DC53+CU53+DD53, 0.1)*$I$9+DD53/MAX(DC53+CU53+DD53, 0.1)*$J$9))/($B$11+$C$11+$F$11)</f>
        <v>0</v>
      </c>
      <c r="BS53">
        <f>($B$11*$K$9+$C$11*$K$9+$F$11*((DC53+CU53)/MAX(DC53+CU53+DD53, 0.1)*$P$9+DD53/MAX(DC53+CU53+DD53, 0.1)*$Q$9))/($B$11+$C$11+$F$11)</f>
        <v>0</v>
      </c>
      <c r="BT53">
        <v>6</v>
      </c>
      <c r="BU53">
        <v>0.5</v>
      </c>
      <c r="BV53" t="s">
        <v>298</v>
      </c>
      <c r="BW53">
        <v>2</v>
      </c>
      <c r="BX53">
        <v>1620335786.5</v>
      </c>
      <c r="BY53">
        <v>398.492225806452</v>
      </c>
      <c r="BZ53">
        <v>419.990322580645</v>
      </c>
      <c r="CA53">
        <v>17.3615258064516</v>
      </c>
      <c r="CB53">
        <v>12.4364032258065</v>
      </c>
      <c r="CC53">
        <v>395.902322580645</v>
      </c>
      <c r="CD53">
        <v>17.3624967741935</v>
      </c>
      <c r="CE53">
        <v>600.029516129032</v>
      </c>
      <c r="CF53">
        <v>100.215806451613</v>
      </c>
      <c r="CG53">
        <v>0.0999032451612903</v>
      </c>
      <c r="CH53">
        <v>26.4765677419355</v>
      </c>
      <c r="CI53">
        <v>25.3928516129032</v>
      </c>
      <c r="CJ53">
        <v>999.9</v>
      </c>
      <c r="CK53">
        <v>0</v>
      </c>
      <c r="CL53">
        <v>0</v>
      </c>
      <c r="CM53">
        <v>10007.7435483871</v>
      </c>
      <c r="CN53">
        <v>0</v>
      </c>
      <c r="CO53">
        <v>0.221023</v>
      </c>
      <c r="CP53">
        <v>882.974225806452</v>
      </c>
      <c r="CQ53">
        <v>0.954998935483871</v>
      </c>
      <c r="CR53">
        <v>0.0450012419354839</v>
      </c>
      <c r="CS53">
        <v>0</v>
      </c>
      <c r="CT53">
        <v>1246.24903225806</v>
      </c>
      <c r="CU53">
        <v>4.99999</v>
      </c>
      <c r="CV53">
        <v>11048.0677419355</v>
      </c>
      <c r="CW53">
        <v>7632.92193548387</v>
      </c>
      <c r="CX53">
        <v>40.187</v>
      </c>
      <c r="CY53">
        <v>43</v>
      </c>
      <c r="CZ53">
        <v>41.75</v>
      </c>
      <c r="DA53">
        <v>42.437</v>
      </c>
      <c r="DB53">
        <v>42.75</v>
      </c>
      <c r="DC53">
        <v>838.465161290323</v>
      </c>
      <c r="DD53">
        <v>39.5070967741935</v>
      </c>
      <c r="DE53">
        <v>0</v>
      </c>
      <c r="DF53">
        <v>1620335795.5</v>
      </c>
      <c r="DG53">
        <v>0</v>
      </c>
      <c r="DH53">
        <v>1246.21961538462</v>
      </c>
      <c r="DI53">
        <v>-2.13709400525285</v>
      </c>
      <c r="DJ53">
        <v>-20.2358975607367</v>
      </c>
      <c r="DK53">
        <v>11048.2961538462</v>
      </c>
      <c r="DL53">
        <v>15</v>
      </c>
      <c r="DM53">
        <v>1620333530.6</v>
      </c>
      <c r="DN53" t="s">
        <v>299</v>
      </c>
      <c r="DO53">
        <v>1620333519.6</v>
      </c>
      <c r="DP53">
        <v>1620333530.6</v>
      </c>
      <c r="DQ53">
        <v>59</v>
      </c>
      <c r="DR53">
        <v>0.059</v>
      </c>
      <c r="DS53">
        <v>-0.002</v>
      </c>
      <c r="DT53">
        <v>2.59</v>
      </c>
      <c r="DU53">
        <v>-0.001</v>
      </c>
      <c r="DV53">
        <v>420</v>
      </c>
      <c r="DW53">
        <v>12</v>
      </c>
      <c r="DX53">
        <v>0.09</v>
      </c>
      <c r="DY53">
        <v>0.02</v>
      </c>
      <c r="DZ53">
        <v>-21.5092375</v>
      </c>
      <c r="EA53">
        <v>0.0870607879925449</v>
      </c>
      <c r="EB53">
        <v>0.030970394633424</v>
      </c>
      <c r="EC53">
        <v>1</v>
      </c>
      <c r="ED53">
        <v>1246.39314285714</v>
      </c>
      <c r="EE53">
        <v>-2.47913894324677</v>
      </c>
      <c r="EF53">
        <v>0.300682760478507</v>
      </c>
      <c r="EG53">
        <v>1</v>
      </c>
      <c r="EH53">
        <v>4.927937</v>
      </c>
      <c r="EI53">
        <v>-0.0578501313320902</v>
      </c>
      <c r="EJ53">
        <v>0.00568275734129129</v>
      </c>
      <c r="EK53">
        <v>1</v>
      </c>
      <c r="EL53">
        <v>3</v>
      </c>
      <c r="EM53">
        <v>3</v>
      </c>
      <c r="EN53" t="s">
        <v>303</v>
      </c>
      <c r="EO53">
        <v>100</v>
      </c>
      <c r="EP53">
        <v>100</v>
      </c>
      <c r="EQ53">
        <v>2.59</v>
      </c>
      <c r="ER53">
        <v>-0.0009</v>
      </c>
      <c r="ES53">
        <v>2.58979999999991</v>
      </c>
      <c r="ET53">
        <v>0</v>
      </c>
      <c r="EU53">
        <v>0</v>
      </c>
      <c r="EV53">
        <v>0</v>
      </c>
      <c r="EW53">
        <v>-0.000965000000000771</v>
      </c>
      <c r="EX53">
        <v>0</v>
      </c>
      <c r="EY53">
        <v>0</v>
      </c>
      <c r="EZ53">
        <v>0</v>
      </c>
      <c r="FA53">
        <v>-1</v>
      </c>
      <c r="FB53">
        <v>-1</v>
      </c>
      <c r="FC53">
        <v>-1</v>
      </c>
      <c r="FD53">
        <v>-1</v>
      </c>
      <c r="FE53">
        <v>37.9</v>
      </c>
      <c r="FF53">
        <v>37.7</v>
      </c>
      <c r="FG53">
        <v>2</v>
      </c>
      <c r="FH53">
        <v>635.584</v>
      </c>
      <c r="FI53">
        <v>372.06</v>
      </c>
      <c r="FJ53">
        <v>24.9999</v>
      </c>
      <c r="FK53">
        <v>25.9145</v>
      </c>
      <c r="FL53">
        <v>30.0001</v>
      </c>
      <c r="FM53">
        <v>25.8817</v>
      </c>
      <c r="FN53">
        <v>25.9028</v>
      </c>
      <c r="FO53">
        <v>20.7285</v>
      </c>
      <c r="FP53">
        <v>16.0439</v>
      </c>
      <c r="FQ53">
        <v>23.8863</v>
      </c>
      <c r="FR53">
        <v>25</v>
      </c>
      <c r="FS53">
        <v>420</v>
      </c>
      <c r="FT53">
        <v>12.5199</v>
      </c>
      <c r="FU53">
        <v>101.398</v>
      </c>
      <c r="FV53">
        <v>102.221</v>
      </c>
    </row>
    <row r="54" spans="1:178">
      <c r="A54">
        <v>38</v>
      </c>
      <c r="B54">
        <v>1620335854.5</v>
      </c>
      <c r="C54">
        <v>2220.40000009537</v>
      </c>
      <c r="D54" t="s">
        <v>374</v>
      </c>
      <c r="E54" t="s">
        <v>375</v>
      </c>
      <c r="H54">
        <v>1620335846.5</v>
      </c>
      <c r="I54">
        <f>CE54*AG54*(CA54-CB54)/(100*BT54*(1000-AG54*CA54))</f>
        <v>0</v>
      </c>
      <c r="J54">
        <f>CE54*AG54*(BZ54-BY54*(1000-AG54*CB54)/(1000-AG54*CA54))/(100*BT54)</f>
        <v>0</v>
      </c>
      <c r="K54">
        <f>BY54 - IF(AG54&gt;1, J54*BT54*100.0/(AI54*CM54), 0)</f>
        <v>0</v>
      </c>
      <c r="L54">
        <f>((R54-I54/2)*K54-J54)/(R54+I54/2)</f>
        <v>0</v>
      </c>
      <c r="M54">
        <f>L54*(CF54+CG54)/1000.0</f>
        <v>0</v>
      </c>
      <c r="N54">
        <f>(BY54 - IF(AG54&gt;1, J54*BT54*100.0/(AI54*CM54), 0))*(CF54+CG54)/1000.0</f>
        <v>0</v>
      </c>
      <c r="O54">
        <f>2.0/((1/Q54-1/P54)+SIGN(Q54)*SQRT((1/Q54-1/P54)*(1/Q54-1/P54) + 4*BU54/((BU54+1)*(BU54+1))*(2*1/Q54*1/P54-1/P54*1/P54)))</f>
        <v>0</v>
      </c>
      <c r="P54">
        <f>IF(LEFT(BV54,1)&lt;&gt;"0",IF(LEFT(BV54,1)="1",3.0,BW54),$D$5+$E$5*(CM54*CF54/($K$5*1000))+$F$5*(CM54*CF54/($K$5*1000))*MAX(MIN(BT54,$J$5),$I$5)*MAX(MIN(BT54,$J$5),$I$5)+$G$5*MAX(MIN(BT54,$J$5),$I$5)*(CM54*CF54/($K$5*1000))+$H$5*(CM54*CF54/($K$5*1000))*(CM54*CF54/($K$5*1000)))</f>
        <v>0</v>
      </c>
      <c r="Q54">
        <f>I54*(1000-(1000*0.61365*exp(17.502*U54/(240.97+U54))/(CF54+CG54)+CA54)/2)/(1000*0.61365*exp(17.502*U54/(240.97+U54))/(CF54+CG54)-CA54)</f>
        <v>0</v>
      </c>
      <c r="R54">
        <f>1/((BU54+1)/(O54/1.6)+1/(P54/1.37)) + BU54/((BU54+1)/(O54/1.6) + BU54/(P54/1.37))</f>
        <v>0</v>
      </c>
      <c r="S54">
        <f>(BQ54*BS54)</f>
        <v>0</v>
      </c>
      <c r="T54">
        <f>(CH54+(S54+2*0.95*5.67E-8*(((CH54+$B$7)+273)^4-(CH54+273)^4)-44100*I54)/(1.84*29.3*P54+8*0.95*5.67E-8*(CH54+273)^3))</f>
        <v>0</v>
      </c>
      <c r="U54">
        <f>($C$7*CI54+$D$7*CJ54+$E$7*T54)</f>
        <v>0</v>
      </c>
      <c r="V54">
        <f>0.61365*exp(17.502*U54/(240.97+U54))</f>
        <v>0</v>
      </c>
      <c r="W54">
        <f>(X54/Y54*100)</f>
        <v>0</v>
      </c>
      <c r="X54">
        <f>CA54*(CF54+CG54)/1000</f>
        <v>0</v>
      </c>
      <c r="Y54">
        <f>0.61365*exp(17.502*CH54/(240.97+CH54))</f>
        <v>0</v>
      </c>
      <c r="Z54">
        <f>(V54-CA54*(CF54+CG54)/1000)</f>
        <v>0</v>
      </c>
      <c r="AA54">
        <f>(-I54*44100)</f>
        <v>0</v>
      </c>
      <c r="AB54">
        <f>2*29.3*P54*0.92*(CH54-U54)</f>
        <v>0</v>
      </c>
      <c r="AC54">
        <f>2*0.95*5.67E-8*(((CH54+$B$7)+273)^4-(U54+273)^4)</f>
        <v>0</v>
      </c>
      <c r="AD54">
        <f>S54+AC54+AA54+AB54</f>
        <v>0</v>
      </c>
      <c r="AE54">
        <v>0</v>
      </c>
      <c r="AF54">
        <v>0</v>
      </c>
      <c r="AG54">
        <f>IF(AE54*$H$13&gt;=AI54,1.0,(AI54/(AI54-AE54*$H$13)))</f>
        <v>0</v>
      </c>
      <c r="AH54">
        <f>(AG54-1)*100</f>
        <v>0</v>
      </c>
      <c r="AI54">
        <f>MAX(0,($B$13+$C$13*CM54)/(1+$D$13*CM54)*CF54/(CH54+273)*$E$13)</f>
        <v>0</v>
      </c>
      <c r="AJ54" t="s">
        <v>297</v>
      </c>
      <c r="AK54">
        <v>0</v>
      </c>
      <c r="AL54">
        <v>0</v>
      </c>
      <c r="AM54">
        <f>AL54-AK54</f>
        <v>0</v>
      </c>
      <c r="AN54">
        <f>AM54/AL54</f>
        <v>0</v>
      </c>
      <c r="AO54">
        <v>0</v>
      </c>
      <c r="AP54" t="s">
        <v>297</v>
      </c>
      <c r="AQ54">
        <v>0</v>
      </c>
      <c r="AR54">
        <v>0</v>
      </c>
      <c r="AS54">
        <f>1-AQ54/AR54</f>
        <v>0</v>
      </c>
      <c r="AT54">
        <v>0.5</v>
      </c>
      <c r="AU54">
        <f>BQ54</f>
        <v>0</v>
      </c>
      <c r="AV54">
        <f>J54</f>
        <v>0</v>
      </c>
      <c r="AW54">
        <f>AS54*AT54*AU54</f>
        <v>0</v>
      </c>
      <c r="AX54">
        <f>BC54/AR54</f>
        <v>0</v>
      </c>
      <c r="AY54">
        <f>(AV54-AO54)/AU54</f>
        <v>0</v>
      </c>
      <c r="AZ54">
        <f>(AL54-AR54)/AR54</f>
        <v>0</v>
      </c>
      <c r="BA54" t="s">
        <v>297</v>
      </c>
      <c r="BB54">
        <v>0</v>
      </c>
      <c r="BC54">
        <f>AR54-BB54</f>
        <v>0</v>
      </c>
      <c r="BD54">
        <f>(AR54-AQ54)/(AR54-BB54)</f>
        <v>0</v>
      </c>
      <c r="BE54">
        <f>(AL54-AR54)/(AL54-BB54)</f>
        <v>0</v>
      </c>
      <c r="BF54">
        <f>(AR54-AQ54)/(AR54-AK54)</f>
        <v>0</v>
      </c>
      <c r="BG54">
        <f>(AL54-AR54)/(AL54-AK54)</f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f>$B$11*CN54+$C$11*CO54+$F$11*CP54*(1-CS54)</f>
        <v>0</v>
      </c>
      <c r="BQ54">
        <f>BP54*BR54</f>
        <v>0</v>
      </c>
      <c r="BR54">
        <f>($B$11*$D$9+$C$11*$D$9+$F$11*((DC54+CU54)/MAX(DC54+CU54+DD54, 0.1)*$I$9+DD54/MAX(DC54+CU54+DD54, 0.1)*$J$9))/($B$11+$C$11+$F$11)</f>
        <v>0</v>
      </c>
      <c r="BS54">
        <f>($B$11*$K$9+$C$11*$K$9+$F$11*((DC54+CU54)/MAX(DC54+CU54+DD54, 0.1)*$P$9+DD54/MAX(DC54+CU54+DD54, 0.1)*$Q$9))/($B$11+$C$11+$F$11)</f>
        <v>0</v>
      </c>
      <c r="BT54">
        <v>6</v>
      </c>
      <c r="BU54">
        <v>0.5</v>
      </c>
      <c r="BV54" t="s">
        <v>298</v>
      </c>
      <c r="BW54">
        <v>2</v>
      </c>
      <c r="BX54">
        <v>1620335846.5</v>
      </c>
      <c r="BY54">
        <v>398.56164516129</v>
      </c>
      <c r="BZ54">
        <v>420.010677419355</v>
      </c>
      <c r="CA54">
        <v>17.3669387096774</v>
      </c>
      <c r="CB54">
        <v>12.506264516129</v>
      </c>
      <c r="CC54">
        <v>395.971806451613</v>
      </c>
      <c r="CD54">
        <v>17.3679</v>
      </c>
      <c r="CE54">
        <v>600.030096774193</v>
      </c>
      <c r="CF54">
        <v>100.218677419355</v>
      </c>
      <c r="CG54">
        <v>0.1000085</v>
      </c>
      <c r="CH54">
        <v>26.4703580645161</v>
      </c>
      <c r="CI54">
        <v>25.3969096774194</v>
      </c>
      <c r="CJ54">
        <v>999.9</v>
      </c>
      <c r="CK54">
        <v>0</v>
      </c>
      <c r="CL54">
        <v>0</v>
      </c>
      <c r="CM54">
        <v>10001.8322580645</v>
      </c>
      <c r="CN54">
        <v>0</v>
      </c>
      <c r="CO54">
        <v>0.221023</v>
      </c>
      <c r="CP54">
        <v>883.014225806452</v>
      </c>
      <c r="CQ54">
        <v>0.954994741935484</v>
      </c>
      <c r="CR54">
        <v>0.0450055806451613</v>
      </c>
      <c r="CS54">
        <v>0</v>
      </c>
      <c r="CT54">
        <v>1243.97516129032</v>
      </c>
      <c r="CU54">
        <v>4.99999</v>
      </c>
      <c r="CV54">
        <v>11027.5225806452</v>
      </c>
      <c r="CW54">
        <v>7633.25774193549</v>
      </c>
      <c r="CX54">
        <v>40.137</v>
      </c>
      <c r="CY54">
        <v>43</v>
      </c>
      <c r="CZ54">
        <v>41.75</v>
      </c>
      <c r="DA54">
        <v>42.375</v>
      </c>
      <c r="DB54">
        <v>42.7174838709677</v>
      </c>
      <c r="DC54">
        <v>838.499677419355</v>
      </c>
      <c r="DD54">
        <v>39.5125806451613</v>
      </c>
      <c r="DE54">
        <v>0</v>
      </c>
      <c r="DF54">
        <v>1620335855.5</v>
      </c>
      <c r="DG54">
        <v>0</v>
      </c>
      <c r="DH54">
        <v>1243.95923076923</v>
      </c>
      <c r="DI54">
        <v>-2.16547007393139</v>
      </c>
      <c r="DJ54">
        <v>-24.9641025332068</v>
      </c>
      <c r="DK54">
        <v>11027.5076923077</v>
      </c>
      <c r="DL54">
        <v>15</v>
      </c>
      <c r="DM54">
        <v>1620333530.6</v>
      </c>
      <c r="DN54" t="s">
        <v>299</v>
      </c>
      <c r="DO54">
        <v>1620333519.6</v>
      </c>
      <c r="DP54">
        <v>1620333530.6</v>
      </c>
      <c r="DQ54">
        <v>59</v>
      </c>
      <c r="DR54">
        <v>0.059</v>
      </c>
      <c r="DS54">
        <v>-0.002</v>
      </c>
      <c r="DT54">
        <v>2.59</v>
      </c>
      <c r="DU54">
        <v>-0.001</v>
      </c>
      <c r="DV54">
        <v>420</v>
      </c>
      <c r="DW54">
        <v>12</v>
      </c>
      <c r="DX54">
        <v>0.09</v>
      </c>
      <c r="DY54">
        <v>0.02</v>
      </c>
      <c r="DZ54">
        <v>-21.4431075</v>
      </c>
      <c r="EA54">
        <v>-0.0500589118198238</v>
      </c>
      <c r="EB54">
        <v>0.0215211104209333</v>
      </c>
      <c r="EC54">
        <v>1</v>
      </c>
      <c r="ED54">
        <v>1244.08114285714</v>
      </c>
      <c r="EE54">
        <v>-2.21448140900325</v>
      </c>
      <c r="EF54">
        <v>0.311702893598296</v>
      </c>
      <c r="EG54">
        <v>1</v>
      </c>
      <c r="EH54">
        <v>4.862832</v>
      </c>
      <c r="EI54">
        <v>-0.0499994746716831</v>
      </c>
      <c r="EJ54">
        <v>0.00491590286722591</v>
      </c>
      <c r="EK54">
        <v>1</v>
      </c>
      <c r="EL54">
        <v>3</v>
      </c>
      <c r="EM54">
        <v>3</v>
      </c>
      <c r="EN54" t="s">
        <v>303</v>
      </c>
      <c r="EO54">
        <v>100</v>
      </c>
      <c r="EP54">
        <v>100</v>
      </c>
      <c r="EQ54">
        <v>2.59</v>
      </c>
      <c r="ER54">
        <v>-0.001</v>
      </c>
      <c r="ES54">
        <v>2.58979999999991</v>
      </c>
      <c r="ET54">
        <v>0</v>
      </c>
      <c r="EU54">
        <v>0</v>
      </c>
      <c r="EV54">
        <v>0</v>
      </c>
      <c r="EW54">
        <v>-0.000965000000000771</v>
      </c>
      <c r="EX54">
        <v>0</v>
      </c>
      <c r="EY54">
        <v>0</v>
      </c>
      <c r="EZ54">
        <v>0</v>
      </c>
      <c r="FA54">
        <v>-1</v>
      </c>
      <c r="FB54">
        <v>-1</v>
      </c>
      <c r="FC54">
        <v>-1</v>
      </c>
      <c r="FD54">
        <v>-1</v>
      </c>
      <c r="FE54">
        <v>38.9</v>
      </c>
      <c r="FF54">
        <v>38.7</v>
      </c>
      <c r="FG54">
        <v>2</v>
      </c>
      <c r="FH54">
        <v>635.515</v>
      </c>
      <c r="FI54">
        <v>372.269</v>
      </c>
      <c r="FJ54">
        <v>24.9998</v>
      </c>
      <c r="FK54">
        <v>25.9101</v>
      </c>
      <c r="FL54">
        <v>30</v>
      </c>
      <c r="FM54">
        <v>25.8773</v>
      </c>
      <c r="FN54">
        <v>25.8984</v>
      </c>
      <c r="FO54">
        <v>20.7312</v>
      </c>
      <c r="FP54">
        <v>15.7624</v>
      </c>
      <c r="FQ54">
        <v>23.8863</v>
      </c>
      <c r="FR54">
        <v>25</v>
      </c>
      <c r="FS54">
        <v>420</v>
      </c>
      <c r="FT54">
        <v>12.58</v>
      </c>
      <c r="FU54">
        <v>101.394</v>
      </c>
      <c r="FV54">
        <v>102.22</v>
      </c>
    </row>
    <row r="55" spans="1:178">
      <c r="A55">
        <v>39</v>
      </c>
      <c r="B55">
        <v>1620335914.5</v>
      </c>
      <c r="C55">
        <v>2280.40000009537</v>
      </c>
      <c r="D55" t="s">
        <v>376</v>
      </c>
      <c r="E55" t="s">
        <v>377</v>
      </c>
      <c r="H55">
        <v>1620335906.5</v>
      </c>
      <c r="I55">
        <f>CE55*AG55*(CA55-CB55)/(100*BT55*(1000-AG55*CA55))</f>
        <v>0</v>
      </c>
      <c r="J55">
        <f>CE55*AG55*(BZ55-BY55*(1000-AG55*CB55)/(1000-AG55*CA55))/(100*BT55)</f>
        <v>0</v>
      </c>
      <c r="K55">
        <f>BY55 - IF(AG55&gt;1, J55*BT55*100.0/(AI55*CM55), 0)</f>
        <v>0</v>
      </c>
      <c r="L55">
        <f>((R55-I55/2)*K55-J55)/(R55+I55/2)</f>
        <v>0</v>
      </c>
      <c r="M55">
        <f>L55*(CF55+CG55)/1000.0</f>
        <v>0</v>
      </c>
      <c r="N55">
        <f>(BY55 - IF(AG55&gt;1, J55*BT55*100.0/(AI55*CM55), 0))*(CF55+CG55)/1000.0</f>
        <v>0</v>
      </c>
      <c r="O55">
        <f>2.0/((1/Q55-1/P55)+SIGN(Q55)*SQRT((1/Q55-1/P55)*(1/Q55-1/P55) + 4*BU55/((BU55+1)*(BU55+1))*(2*1/Q55*1/P55-1/P55*1/P55)))</f>
        <v>0</v>
      </c>
      <c r="P55">
        <f>IF(LEFT(BV55,1)&lt;&gt;"0",IF(LEFT(BV55,1)="1",3.0,BW55),$D$5+$E$5*(CM55*CF55/($K$5*1000))+$F$5*(CM55*CF55/($K$5*1000))*MAX(MIN(BT55,$J$5),$I$5)*MAX(MIN(BT55,$J$5),$I$5)+$G$5*MAX(MIN(BT55,$J$5),$I$5)*(CM55*CF55/($K$5*1000))+$H$5*(CM55*CF55/($K$5*1000))*(CM55*CF55/($K$5*1000)))</f>
        <v>0</v>
      </c>
      <c r="Q55">
        <f>I55*(1000-(1000*0.61365*exp(17.502*U55/(240.97+U55))/(CF55+CG55)+CA55)/2)/(1000*0.61365*exp(17.502*U55/(240.97+U55))/(CF55+CG55)-CA55)</f>
        <v>0</v>
      </c>
      <c r="R55">
        <f>1/((BU55+1)/(O55/1.6)+1/(P55/1.37)) + BU55/((BU55+1)/(O55/1.6) + BU55/(P55/1.37))</f>
        <v>0</v>
      </c>
      <c r="S55">
        <f>(BQ55*BS55)</f>
        <v>0</v>
      </c>
      <c r="T55">
        <f>(CH55+(S55+2*0.95*5.67E-8*(((CH55+$B$7)+273)^4-(CH55+273)^4)-44100*I55)/(1.84*29.3*P55+8*0.95*5.67E-8*(CH55+273)^3))</f>
        <v>0</v>
      </c>
      <c r="U55">
        <f>($C$7*CI55+$D$7*CJ55+$E$7*T55)</f>
        <v>0</v>
      </c>
      <c r="V55">
        <f>0.61365*exp(17.502*U55/(240.97+U55))</f>
        <v>0</v>
      </c>
      <c r="W55">
        <f>(X55/Y55*100)</f>
        <v>0</v>
      </c>
      <c r="X55">
        <f>CA55*(CF55+CG55)/1000</f>
        <v>0</v>
      </c>
      <c r="Y55">
        <f>0.61365*exp(17.502*CH55/(240.97+CH55))</f>
        <v>0</v>
      </c>
      <c r="Z55">
        <f>(V55-CA55*(CF55+CG55)/1000)</f>
        <v>0</v>
      </c>
      <c r="AA55">
        <f>(-I55*44100)</f>
        <v>0</v>
      </c>
      <c r="AB55">
        <f>2*29.3*P55*0.92*(CH55-U55)</f>
        <v>0</v>
      </c>
      <c r="AC55">
        <f>2*0.95*5.67E-8*(((CH55+$B$7)+273)^4-(U55+273)^4)</f>
        <v>0</v>
      </c>
      <c r="AD55">
        <f>S55+AC55+AA55+AB55</f>
        <v>0</v>
      </c>
      <c r="AE55">
        <v>0</v>
      </c>
      <c r="AF55">
        <v>0</v>
      </c>
      <c r="AG55">
        <f>IF(AE55*$H$13&gt;=AI55,1.0,(AI55/(AI55-AE55*$H$13)))</f>
        <v>0</v>
      </c>
      <c r="AH55">
        <f>(AG55-1)*100</f>
        <v>0</v>
      </c>
      <c r="AI55">
        <f>MAX(0,($B$13+$C$13*CM55)/(1+$D$13*CM55)*CF55/(CH55+273)*$E$13)</f>
        <v>0</v>
      </c>
      <c r="AJ55" t="s">
        <v>297</v>
      </c>
      <c r="AK55">
        <v>0</v>
      </c>
      <c r="AL55">
        <v>0</v>
      </c>
      <c r="AM55">
        <f>AL55-AK55</f>
        <v>0</v>
      </c>
      <c r="AN55">
        <f>AM55/AL55</f>
        <v>0</v>
      </c>
      <c r="AO55">
        <v>0</v>
      </c>
      <c r="AP55" t="s">
        <v>297</v>
      </c>
      <c r="AQ55">
        <v>0</v>
      </c>
      <c r="AR55">
        <v>0</v>
      </c>
      <c r="AS55">
        <f>1-AQ55/AR55</f>
        <v>0</v>
      </c>
      <c r="AT55">
        <v>0.5</v>
      </c>
      <c r="AU55">
        <f>BQ55</f>
        <v>0</v>
      </c>
      <c r="AV55">
        <f>J55</f>
        <v>0</v>
      </c>
      <c r="AW55">
        <f>AS55*AT55*AU55</f>
        <v>0</v>
      </c>
      <c r="AX55">
        <f>BC55/AR55</f>
        <v>0</v>
      </c>
      <c r="AY55">
        <f>(AV55-AO55)/AU55</f>
        <v>0</v>
      </c>
      <c r="AZ55">
        <f>(AL55-AR55)/AR55</f>
        <v>0</v>
      </c>
      <c r="BA55" t="s">
        <v>297</v>
      </c>
      <c r="BB55">
        <v>0</v>
      </c>
      <c r="BC55">
        <f>AR55-BB55</f>
        <v>0</v>
      </c>
      <c r="BD55">
        <f>(AR55-AQ55)/(AR55-BB55)</f>
        <v>0</v>
      </c>
      <c r="BE55">
        <f>(AL55-AR55)/(AL55-BB55)</f>
        <v>0</v>
      </c>
      <c r="BF55">
        <f>(AR55-AQ55)/(AR55-AK55)</f>
        <v>0</v>
      </c>
      <c r="BG55">
        <f>(AL55-AR55)/(AL55-AK55)</f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f>$B$11*CN55+$C$11*CO55+$F$11*CP55*(1-CS55)</f>
        <v>0</v>
      </c>
      <c r="BQ55">
        <f>BP55*BR55</f>
        <v>0</v>
      </c>
      <c r="BR55">
        <f>($B$11*$D$9+$C$11*$D$9+$F$11*((DC55+CU55)/MAX(DC55+CU55+DD55, 0.1)*$I$9+DD55/MAX(DC55+CU55+DD55, 0.1)*$J$9))/($B$11+$C$11+$F$11)</f>
        <v>0</v>
      </c>
      <c r="BS55">
        <f>($B$11*$K$9+$C$11*$K$9+$F$11*((DC55+CU55)/MAX(DC55+CU55+DD55, 0.1)*$P$9+DD55/MAX(DC55+CU55+DD55, 0.1)*$Q$9))/($B$11+$C$11+$F$11)</f>
        <v>0</v>
      </c>
      <c r="BT55">
        <v>6</v>
      </c>
      <c r="BU55">
        <v>0.5</v>
      </c>
      <c r="BV55" t="s">
        <v>298</v>
      </c>
      <c r="BW55">
        <v>2</v>
      </c>
      <c r="BX55">
        <v>1620335906.5</v>
      </c>
      <c r="BY55">
        <v>398.636096774194</v>
      </c>
      <c r="BZ55">
        <v>419.980967741936</v>
      </c>
      <c r="CA55">
        <v>17.4136</v>
      </c>
      <c r="CB55">
        <v>12.6650290322581</v>
      </c>
      <c r="CC55">
        <v>396.046290322581</v>
      </c>
      <c r="CD55">
        <v>17.4145580645161</v>
      </c>
      <c r="CE55">
        <v>600.013580645161</v>
      </c>
      <c r="CF55">
        <v>100.221064516129</v>
      </c>
      <c r="CG55">
        <v>0.100146625806452</v>
      </c>
      <c r="CH55">
        <v>26.4802548387097</v>
      </c>
      <c r="CI55">
        <v>25.4189806451613</v>
      </c>
      <c r="CJ55">
        <v>999.9</v>
      </c>
      <c r="CK55">
        <v>0</v>
      </c>
      <c r="CL55">
        <v>0</v>
      </c>
      <c r="CM55">
        <v>10000.4238709677</v>
      </c>
      <c r="CN55">
        <v>0</v>
      </c>
      <c r="CO55">
        <v>0.221023</v>
      </c>
      <c r="CP55">
        <v>882.995</v>
      </c>
      <c r="CQ55">
        <v>0.954996096774193</v>
      </c>
      <c r="CR55">
        <v>0.0450042064516129</v>
      </c>
      <c r="CS55">
        <v>0</v>
      </c>
      <c r="CT55">
        <v>1241.34774193548</v>
      </c>
      <c r="CU55">
        <v>4.99999</v>
      </c>
      <c r="CV55">
        <v>11003.4</v>
      </c>
      <c r="CW55">
        <v>7633.09290322581</v>
      </c>
      <c r="CX55">
        <v>40.125</v>
      </c>
      <c r="CY55">
        <v>43</v>
      </c>
      <c r="CZ55">
        <v>41.687</v>
      </c>
      <c r="DA55">
        <v>42.375</v>
      </c>
      <c r="DB55">
        <v>42.691064516129</v>
      </c>
      <c r="DC55">
        <v>838.48064516129</v>
      </c>
      <c r="DD55">
        <v>39.5109677419355</v>
      </c>
      <c r="DE55">
        <v>0</v>
      </c>
      <c r="DF55">
        <v>1620335915.5</v>
      </c>
      <c r="DG55">
        <v>0</v>
      </c>
      <c r="DH55">
        <v>1241.32423076923</v>
      </c>
      <c r="DI55">
        <v>-2.87282049724281</v>
      </c>
      <c r="DJ55">
        <v>-27.4940170643871</v>
      </c>
      <c r="DK55">
        <v>11003.5076923077</v>
      </c>
      <c r="DL55">
        <v>15</v>
      </c>
      <c r="DM55">
        <v>1620333530.6</v>
      </c>
      <c r="DN55" t="s">
        <v>299</v>
      </c>
      <c r="DO55">
        <v>1620333519.6</v>
      </c>
      <c r="DP55">
        <v>1620333530.6</v>
      </c>
      <c r="DQ55">
        <v>59</v>
      </c>
      <c r="DR55">
        <v>0.059</v>
      </c>
      <c r="DS55">
        <v>-0.002</v>
      </c>
      <c r="DT55">
        <v>2.59</v>
      </c>
      <c r="DU55">
        <v>-0.001</v>
      </c>
      <c r="DV55">
        <v>420</v>
      </c>
      <c r="DW55">
        <v>12</v>
      </c>
      <c r="DX55">
        <v>0.09</v>
      </c>
      <c r="DY55">
        <v>0.02</v>
      </c>
      <c r="DZ55">
        <v>-21.362945</v>
      </c>
      <c r="EA55">
        <v>0.190360975609772</v>
      </c>
      <c r="EB55">
        <v>0.0354260564415515</v>
      </c>
      <c r="EC55">
        <v>1</v>
      </c>
      <c r="ED55">
        <v>1241.46257142857</v>
      </c>
      <c r="EE55">
        <v>-2.52751467710532</v>
      </c>
      <c r="EF55">
        <v>0.323413427207272</v>
      </c>
      <c r="EG55">
        <v>1</v>
      </c>
      <c r="EH55">
        <v>4.76124475</v>
      </c>
      <c r="EI55">
        <v>-0.253030131332098</v>
      </c>
      <c r="EJ55">
        <v>0.0251928363813506</v>
      </c>
      <c r="EK55">
        <v>0</v>
      </c>
      <c r="EL55">
        <v>2</v>
      </c>
      <c r="EM55">
        <v>3</v>
      </c>
      <c r="EN55" t="s">
        <v>300</v>
      </c>
      <c r="EO55">
        <v>100</v>
      </c>
      <c r="EP55">
        <v>100</v>
      </c>
      <c r="EQ55">
        <v>2.59</v>
      </c>
      <c r="ER55">
        <v>-0.0009</v>
      </c>
      <c r="ES55">
        <v>2.58979999999991</v>
      </c>
      <c r="ET55">
        <v>0</v>
      </c>
      <c r="EU55">
        <v>0</v>
      </c>
      <c r="EV55">
        <v>0</v>
      </c>
      <c r="EW55">
        <v>-0.000965000000000771</v>
      </c>
      <c r="EX55">
        <v>0</v>
      </c>
      <c r="EY55">
        <v>0</v>
      </c>
      <c r="EZ55">
        <v>0</v>
      </c>
      <c r="FA55">
        <v>-1</v>
      </c>
      <c r="FB55">
        <v>-1</v>
      </c>
      <c r="FC55">
        <v>-1</v>
      </c>
      <c r="FD55">
        <v>-1</v>
      </c>
      <c r="FE55">
        <v>39.9</v>
      </c>
      <c r="FF55">
        <v>39.7</v>
      </c>
      <c r="FG55">
        <v>2</v>
      </c>
      <c r="FH55">
        <v>635.275</v>
      </c>
      <c r="FI55">
        <v>372.332</v>
      </c>
      <c r="FJ55">
        <v>24.9999</v>
      </c>
      <c r="FK55">
        <v>25.9014</v>
      </c>
      <c r="FL55">
        <v>30</v>
      </c>
      <c r="FM55">
        <v>25.8729</v>
      </c>
      <c r="FN55">
        <v>25.8941</v>
      </c>
      <c r="FO55">
        <v>20.7344</v>
      </c>
      <c r="FP55">
        <v>14.0681</v>
      </c>
      <c r="FQ55">
        <v>24.6357</v>
      </c>
      <c r="FR55">
        <v>25</v>
      </c>
      <c r="FS55">
        <v>420</v>
      </c>
      <c r="FT55">
        <v>12.7977</v>
      </c>
      <c r="FU55">
        <v>101.397</v>
      </c>
      <c r="FV55">
        <v>102.223</v>
      </c>
    </row>
    <row r="56" spans="1:178">
      <c r="A56">
        <v>40</v>
      </c>
      <c r="B56">
        <v>1620335974.5</v>
      </c>
      <c r="C56">
        <v>2340.40000009537</v>
      </c>
      <c r="D56" t="s">
        <v>378</v>
      </c>
      <c r="E56" t="s">
        <v>379</v>
      </c>
      <c r="H56">
        <v>1620335966.5</v>
      </c>
      <c r="I56">
        <f>CE56*AG56*(CA56-CB56)/(100*BT56*(1000-AG56*CA56))</f>
        <v>0</v>
      </c>
      <c r="J56">
        <f>CE56*AG56*(BZ56-BY56*(1000-AG56*CB56)/(1000-AG56*CA56))/(100*BT56)</f>
        <v>0</v>
      </c>
      <c r="K56">
        <f>BY56 - IF(AG56&gt;1, J56*BT56*100.0/(AI56*CM56), 0)</f>
        <v>0</v>
      </c>
      <c r="L56">
        <f>((R56-I56/2)*K56-J56)/(R56+I56/2)</f>
        <v>0</v>
      </c>
      <c r="M56">
        <f>L56*(CF56+CG56)/1000.0</f>
        <v>0</v>
      </c>
      <c r="N56">
        <f>(BY56 - IF(AG56&gt;1, J56*BT56*100.0/(AI56*CM56), 0))*(CF56+CG56)/1000.0</f>
        <v>0</v>
      </c>
      <c r="O56">
        <f>2.0/((1/Q56-1/P56)+SIGN(Q56)*SQRT((1/Q56-1/P56)*(1/Q56-1/P56) + 4*BU56/((BU56+1)*(BU56+1))*(2*1/Q56*1/P56-1/P56*1/P56)))</f>
        <v>0</v>
      </c>
      <c r="P56">
        <f>IF(LEFT(BV56,1)&lt;&gt;"0",IF(LEFT(BV56,1)="1",3.0,BW56),$D$5+$E$5*(CM56*CF56/($K$5*1000))+$F$5*(CM56*CF56/($K$5*1000))*MAX(MIN(BT56,$J$5),$I$5)*MAX(MIN(BT56,$J$5),$I$5)+$G$5*MAX(MIN(BT56,$J$5),$I$5)*(CM56*CF56/($K$5*1000))+$H$5*(CM56*CF56/($K$5*1000))*(CM56*CF56/($K$5*1000)))</f>
        <v>0</v>
      </c>
      <c r="Q56">
        <f>I56*(1000-(1000*0.61365*exp(17.502*U56/(240.97+U56))/(CF56+CG56)+CA56)/2)/(1000*0.61365*exp(17.502*U56/(240.97+U56))/(CF56+CG56)-CA56)</f>
        <v>0</v>
      </c>
      <c r="R56">
        <f>1/((BU56+1)/(O56/1.6)+1/(P56/1.37)) + BU56/((BU56+1)/(O56/1.6) + BU56/(P56/1.37))</f>
        <v>0</v>
      </c>
      <c r="S56">
        <f>(BQ56*BS56)</f>
        <v>0</v>
      </c>
      <c r="T56">
        <f>(CH56+(S56+2*0.95*5.67E-8*(((CH56+$B$7)+273)^4-(CH56+273)^4)-44100*I56)/(1.84*29.3*P56+8*0.95*5.67E-8*(CH56+273)^3))</f>
        <v>0</v>
      </c>
      <c r="U56">
        <f>($C$7*CI56+$D$7*CJ56+$E$7*T56)</f>
        <v>0</v>
      </c>
      <c r="V56">
        <f>0.61365*exp(17.502*U56/(240.97+U56))</f>
        <v>0</v>
      </c>
      <c r="W56">
        <f>(X56/Y56*100)</f>
        <v>0</v>
      </c>
      <c r="X56">
        <f>CA56*(CF56+CG56)/1000</f>
        <v>0</v>
      </c>
      <c r="Y56">
        <f>0.61365*exp(17.502*CH56/(240.97+CH56))</f>
        <v>0</v>
      </c>
      <c r="Z56">
        <f>(V56-CA56*(CF56+CG56)/1000)</f>
        <v>0</v>
      </c>
      <c r="AA56">
        <f>(-I56*44100)</f>
        <v>0</v>
      </c>
      <c r="AB56">
        <f>2*29.3*P56*0.92*(CH56-U56)</f>
        <v>0</v>
      </c>
      <c r="AC56">
        <f>2*0.95*5.67E-8*(((CH56+$B$7)+273)^4-(U56+273)^4)</f>
        <v>0</v>
      </c>
      <c r="AD56">
        <f>S56+AC56+AA56+AB56</f>
        <v>0</v>
      </c>
      <c r="AE56">
        <v>0</v>
      </c>
      <c r="AF56">
        <v>0</v>
      </c>
      <c r="AG56">
        <f>IF(AE56*$H$13&gt;=AI56,1.0,(AI56/(AI56-AE56*$H$13)))</f>
        <v>0</v>
      </c>
      <c r="AH56">
        <f>(AG56-1)*100</f>
        <v>0</v>
      </c>
      <c r="AI56">
        <f>MAX(0,($B$13+$C$13*CM56)/(1+$D$13*CM56)*CF56/(CH56+273)*$E$13)</f>
        <v>0</v>
      </c>
      <c r="AJ56" t="s">
        <v>297</v>
      </c>
      <c r="AK56">
        <v>0</v>
      </c>
      <c r="AL56">
        <v>0</v>
      </c>
      <c r="AM56">
        <f>AL56-AK56</f>
        <v>0</v>
      </c>
      <c r="AN56">
        <f>AM56/AL56</f>
        <v>0</v>
      </c>
      <c r="AO56">
        <v>0</v>
      </c>
      <c r="AP56" t="s">
        <v>297</v>
      </c>
      <c r="AQ56">
        <v>0</v>
      </c>
      <c r="AR56">
        <v>0</v>
      </c>
      <c r="AS56">
        <f>1-AQ56/AR56</f>
        <v>0</v>
      </c>
      <c r="AT56">
        <v>0.5</v>
      </c>
      <c r="AU56">
        <f>BQ56</f>
        <v>0</v>
      </c>
      <c r="AV56">
        <f>J56</f>
        <v>0</v>
      </c>
      <c r="AW56">
        <f>AS56*AT56*AU56</f>
        <v>0</v>
      </c>
      <c r="AX56">
        <f>BC56/AR56</f>
        <v>0</v>
      </c>
      <c r="AY56">
        <f>(AV56-AO56)/AU56</f>
        <v>0</v>
      </c>
      <c r="AZ56">
        <f>(AL56-AR56)/AR56</f>
        <v>0</v>
      </c>
      <c r="BA56" t="s">
        <v>297</v>
      </c>
      <c r="BB56">
        <v>0</v>
      </c>
      <c r="BC56">
        <f>AR56-BB56</f>
        <v>0</v>
      </c>
      <c r="BD56">
        <f>(AR56-AQ56)/(AR56-BB56)</f>
        <v>0</v>
      </c>
      <c r="BE56">
        <f>(AL56-AR56)/(AL56-BB56)</f>
        <v>0</v>
      </c>
      <c r="BF56">
        <f>(AR56-AQ56)/(AR56-AK56)</f>
        <v>0</v>
      </c>
      <c r="BG56">
        <f>(AL56-AR56)/(AL56-AK56)</f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f>$B$11*CN56+$C$11*CO56+$F$11*CP56*(1-CS56)</f>
        <v>0</v>
      </c>
      <c r="BQ56">
        <f>BP56*BR56</f>
        <v>0</v>
      </c>
      <c r="BR56">
        <f>($B$11*$D$9+$C$11*$D$9+$F$11*((DC56+CU56)/MAX(DC56+CU56+DD56, 0.1)*$I$9+DD56/MAX(DC56+CU56+DD56, 0.1)*$J$9))/($B$11+$C$11+$F$11)</f>
        <v>0</v>
      </c>
      <c r="BS56">
        <f>($B$11*$K$9+$C$11*$K$9+$F$11*((DC56+CU56)/MAX(DC56+CU56+DD56, 0.1)*$P$9+DD56/MAX(DC56+CU56+DD56, 0.1)*$Q$9))/($B$11+$C$11+$F$11)</f>
        <v>0</v>
      </c>
      <c r="BT56">
        <v>6</v>
      </c>
      <c r="BU56">
        <v>0.5</v>
      </c>
      <c r="BV56" t="s">
        <v>298</v>
      </c>
      <c r="BW56">
        <v>2</v>
      </c>
      <c r="BX56">
        <v>1620335966.5</v>
      </c>
      <c r="BY56">
        <v>398.72764516129</v>
      </c>
      <c r="BZ56">
        <v>420.009806451613</v>
      </c>
      <c r="CA56">
        <v>17.5317612903226</v>
      </c>
      <c r="CB56">
        <v>12.8453741935484</v>
      </c>
      <c r="CC56">
        <v>396.137774193548</v>
      </c>
      <c r="CD56">
        <v>17.5327322580645</v>
      </c>
      <c r="CE56">
        <v>600.005516129032</v>
      </c>
      <c r="CF56">
        <v>100.222</v>
      </c>
      <c r="CG56">
        <v>0.0998506</v>
      </c>
      <c r="CH56">
        <v>26.4881709677419</v>
      </c>
      <c r="CI56">
        <v>25.4378</v>
      </c>
      <c r="CJ56">
        <v>999.9</v>
      </c>
      <c r="CK56">
        <v>0</v>
      </c>
      <c r="CL56">
        <v>0</v>
      </c>
      <c r="CM56">
        <v>9997.03258064516</v>
      </c>
      <c r="CN56">
        <v>0</v>
      </c>
      <c r="CO56">
        <v>0.221023</v>
      </c>
      <c r="CP56">
        <v>882.985387096774</v>
      </c>
      <c r="CQ56">
        <v>0.954995032258065</v>
      </c>
      <c r="CR56">
        <v>0.0450052967741936</v>
      </c>
      <c r="CS56">
        <v>0</v>
      </c>
      <c r="CT56">
        <v>1238.79129032258</v>
      </c>
      <c r="CU56">
        <v>4.99999</v>
      </c>
      <c r="CV56">
        <v>10979.4419354839</v>
      </c>
      <c r="CW56">
        <v>7633.00677419355</v>
      </c>
      <c r="CX56">
        <v>40.125</v>
      </c>
      <c r="CY56">
        <v>42.9837419354839</v>
      </c>
      <c r="CZ56">
        <v>41.687</v>
      </c>
      <c r="DA56">
        <v>42.3668709677419</v>
      </c>
      <c r="DB56">
        <v>42.687</v>
      </c>
      <c r="DC56">
        <v>838.470967741936</v>
      </c>
      <c r="DD56">
        <v>39.511935483871</v>
      </c>
      <c r="DE56">
        <v>0</v>
      </c>
      <c r="DF56">
        <v>1620335975.5</v>
      </c>
      <c r="DG56">
        <v>0</v>
      </c>
      <c r="DH56">
        <v>1238.79807692308</v>
      </c>
      <c r="DI56">
        <v>-2.25948718779985</v>
      </c>
      <c r="DJ56">
        <v>-20.3076923476005</v>
      </c>
      <c r="DK56">
        <v>10979.6</v>
      </c>
      <c r="DL56">
        <v>15</v>
      </c>
      <c r="DM56">
        <v>1620333530.6</v>
      </c>
      <c r="DN56" t="s">
        <v>299</v>
      </c>
      <c r="DO56">
        <v>1620333519.6</v>
      </c>
      <c r="DP56">
        <v>1620333530.6</v>
      </c>
      <c r="DQ56">
        <v>59</v>
      </c>
      <c r="DR56">
        <v>0.059</v>
      </c>
      <c r="DS56">
        <v>-0.002</v>
      </c>
      <c r="DT56">
        <v>2.59</v>
      </c>
      <c r="DU56">
        <v>-0.001</v>
      </c>
      <c r="DV56">
        <v>420</v>
      </c>
      <c r="DW56">
        <v>12</v>
      </c>
      <c r="DX56">
        <v>0.09</v>
      </c>
      <c r="DY56">
        <v>0.02</v>
      </c>
      <c r="DZ56">
        <v>-21.27005</v>
      </c>
      <c r="EA56">
        <v>-0.30256885553467</v>
      </c>
      <c r="EB56">
        <v>0.0375030332106619</v>
      </c>
      <c r="EC56">
        <v>1</v>
      </c>
      <c r="ED56">
        <v>1238.90742857143</v>
      </c>
      <c r="EE56">
        <v>-2.04023483365791</v>
      </c>
      <c r="EF56">
        <v>0.273008036063223</v>
      </c>
      <c r="EG56">
        <v>1</v>
      </c>
      <c r="EH56">
        <v>4.682229</v>
      </c>
      <c r="EI56">
        <v>0.0907157223264475</v>
      </c>
      <c r="EJ56">
        <v>0.010073213687796</v>
      </c>
      <c r="EK56">
        <v>1</v>
      </c>
      <c r="EL56">
        <v>3</v>
      </c>
      <c r="EM56">
        <v>3</v>
      </c>
      <c r="EN56" t="s">
        <v>303</v>
      </c>
      <c r="EO56">
        <v>100</v>
      </c>
      <c r="EP56">
        <v>100</v>
      </c>
      <c r="EQ56">
        <v>2.59</v>
      </c>
      <c r="ER56">
        <v>-0.0009</v>
      </c>
      <c r="ES56">
        <v>2.58979999999991</v>
      </c>
      <c r="ET56">
        <v>0</v>
      </c>
      <c r="EU56">
        <v>0</v>
      </c>
      <c r="EV56">
        <v>0</v>
      </c>
      <c r="EW56">
        <v>-0.000965000000000771</v>
      </c>
      <c r="EX56">
        <v>0</v>
      </c>
      <c r="EY56">
        <v>0</v>
      </c>
      <c r="EZ56">
        <v>0</v>
      </c>
      <c r="FA56">
        <v>-1</v>
      </c>
      <c r="FB56">
        <v>-1</v>
      </c>
      <c r="FC56">
        <v>-1</v>
      </c>
      <c r="FD56">
        <v>-1</v>
      </c>
      <c r="FE56">
        <v>40.9</v>
      </c>
      <c r="FF56">
        <v>40.7</v>
      </c>
      <c r="FG56">
        <v>2</v>
      </c>
      <c r="FH56">
        <v>635.389</v>
      </c>
      <c r="FI56">
        <v>372.806</v>
      </c>
      <c r="FJ56">
        <v>24.9999</v>
      </c>
      <c r="FK56">
        <v>25.8965</v>
      </c>
      <c r="FL56">
        <v>30</v>
      </c>
      <c r="FM56">
        <v>25.8664</v>
      </c>
      <c r="FN56">
        <v>25.8897</v>
      </c>
      <c r="FO56">
        <v>20.7362</v>
      </c>
      <c r="FP56">
        <v>14.3476</v>
      </c>
      <c r="FQ56">
        <v>25.0099</v>
      </c>
      <c r="FR56">
        <v>25</v>
      </c>
      <c r="FS56">
        <v>420</v>
      </c>
      <c r="FT56">
        <v>12.7801</v>
      </c>
      <c r="FU56">
        <v>101.399</v>
      </c>
      <c r="FV56">
        <v>102.222</v>
      </c>
    </row>
    <row r="57" spans="1:178">
      <c r="A57">
        <v>41</v>
      </c>
      <c r="B57">
        <v>1620336034.5</v>
      </c>
      <c r="C57">
        <v>2400.40000009537</v>
      </c>
      <c r="D57" t="s">
        <v>380</v>
      </c>
      <c r="E57" t="s">
        <v>381</v>
      </c>
      <c r="H57">
        <v>1620336026.5</v>
      </c>
      <c r="I57">
        <f>CE57*AG57*(CA57-CB57)/(100*BT57*(1000-AG57*CA57))</f>
        <v>0</v>
      </c>
      <c r="J57">
        <f>CE57*AG57*(BZ57-BY57*(1000-AG57*CB57)/(1000-AG57*CA57))/(100*BT57)</f>
        <v>0</v>
      </c>
      <c r="K57">
        <f>BY57 - IF(AG57&gt;1, J57*BT57*100.0/(AI57*CM57), 0)</f>
        <v>0</v>
      </c>
      <c r="L57">
        <f>((R57-I57/2)*K57-J57)/(R57+I57/2)</f>
        <v>0</v>
      </c>
      <c r="M57">
        <f>L57*(CF57+CG57)/1000.0</f>
        <v>0</v>
      </c>
      <c r="N57">
        <f>(BY57 - IF(AG57&gt;1, J57*BT57*100.0/(AI57*CM57), 0))*(CF57+CG57)/1000.0</f>
        <v>0</v>
      </c>
      <c r="O57">
        <f>2.0/((1/Q57-1/P57)+SIGN(Q57)*SQRT((1/Q57-1/P57)*(1/Q57-1/P57) + 4*BU57/((BU57+1)*(BU57+1))*(2*1/Q57*1/P57-1/P57*1/P57)))</f>
        <v>0</v>
      </c>
      <c r="P57">
        <f>IF(LEFT(BV57,1)&lt;&gt;"0",IF(LEFT(BV57,1)="1",3.0,BW57),$D$5+$E$5*(CM57*CF57/($K$5*1000))+$F$5*(CM57*CF57/($K$5*1000))*MAX(MIN(BT57,$J$5),$I$5)*MAX(MIN(BT57,$J$5),$I$5)+$G$5*MAX(MIN(BT57,$J$5),$I$5)*(CM57*CF57/($K$5*1000))+$H$5*(CM57*CF57/($K$5*1000))*(CM57*CF57/($K$5*1000)))</f>
        <v>0</v>
      </c>
      <c r="Q57">
        <f>I57*(1000-(1000*0.61365*exp(17.502*U57/(240.97+U57))/(CF57+CG57)+CA57)/2)/(1000*0.61365*exp(17.502*U57/(240.97+U57))/(CF57+CG57)-CA57)</f>
        <v>0</v>
      </c>
      <c r="R57">
        <f>1/((BU57+1)/(O57/1.6)+1/(P57/1.37)) + BU57/((BU57+1)/(O57/1.6) + BU57/(P57/1.37))</f>
        <v>0</v>
      </c>
      <c r="S57">
        <f>(BQ57*BS57)</f>
        <v>0</v>
      </c>
      <c r="T57">
        <f>(CH57+(S57+2*0.95*5.67E-8*(((CH57+$B$7)+273)^4-(CH57+273)^4)-44100*I57)/(1.84*29.3*P57+8*0.95*5.67E-8*(CH57+273)^3))</f>
        <v>0</v>
      </c>
      <c r="U57">
        <f>($C$7*CI57+$D$7*CJ57+$E$7*T57)</f>
        <v>0</v>
      </c>
      <c r="V57">
        <f>0.61365*exp(17.502*U57/(240.97+U57))</f>
        <v>0</v>
      </c>
      <c r="W57">
        <f>(X57/Y57*100)</f>
        <v>0</v>
      </c>
      <c r="X57">
        <f>CA57*(CF57+CG57)/1000</f>
        <v>0</v>
      </c>
      <c r="Y57">
        <f>0.61365*exp(17.502*CH57/(240.97+CH57))</f>
        <v>0</v>
      </c>
      <c r="Z57">
        <f>(V57-CA57*(CF57+CG57)/1000)</f>
        <v>0</v>
      </c>
      <c r="AA57">
        <f>(-I57*44100)</f>
        <v>0</v>
      </c>
      <c r="AB57">
        <f>2*29.3*P57*0.92*(CH57-U57)</f>
        <v>0</v>
      </c>
      <c r="AC57">
        <f>2*0.95*5.67E-8*(((CH57+$B$7)+273)^4-(U57+273)^4)</f>
        <v>0</v>
      </c>
      <c r="AD57">
        <f>S57+AC57+AA57+AB57</f>
        <v>0</v>
      </c>
      <c r="AE57">
        <v>0</v>
      </c>
      <c r="AF57">
        <v>0</v>
      </c>
      <c r="AG57">
        <f>IF(AE57*$H$13&gt;=AI57,1.0,(AI57/(AI57-AE57*$H$13)))</f>
        <v>0</v>
      </c>
      <c r="AH57">
        <f>(AG57-1)*100</f>
        <v>0</v>
      </c>
      <c r="AI57">
        <f>MAX(0,($B$13+$C$13*CM57)/(1+$D$13*CM57)*CF57/(CH57+273)*$E$13)</f>
        <v>0</v>
      </c>
      <c r="AJ57" t="s">
        <v>297</v>
      </c>
      <c r="AK57">
        <v>0</v>
      </c>
      <c r="AL57">
        <v>0</v>
      </c>
      <c r="AM57">
        <f>AL57-AK57</f>
        <v>0</v>
      </c>
      <c r="AN57">
        <f>AM57/AL57</f>
        <v>0</v>
      </c>
      <c r="AO57">
        <v>0</v>
      </c>
      <c r="AP57" t="s">
        <v>297</v>
      </c>
      <c r="AQ57">
        <v>0</v>
      </c>
      <c r="AR57">
        <v>0</v>
      </c>
      <c r="AS57">
        <f>1-AQ57/AR57</f>
        <v>0</v>
      </c>
      <c r="AT57">
        <v>0.5</v>
      </c>
      <c r="AU57">
        <f>BQ57</f>
        <v>0</v>
      </c>
      <c r="AV57">
        <f>J57</f>
        <v>0</v>
      </c>
      <c r="AW57">
        <f>AS57*AT57*AU57</f>
        <v>0</v>
      </c>
      <c r="AX57">
        <f>BC57/AR57</f>
        <v>0</v>
      </c>
      <c r="AY57">
        <f>(AV57-AO57)/AU57</f>
        <v>0</v>
      </c>
      <c r="AZ57">
        <f>(AL57-AR57)/AR57</f>
        <v>0</v>
      </c>
      <c r="BA57" t="s">
        <v>297</v>
      </c>
      <c r="BB57">
        <v>0</v>
      </c>
      <c r="BC57">
        <f>AR57-BB57</f>
        <v>0</v>
      </c>
      <c r="BD57">
        <f>(AR57-AQ57)/(AR57-BB57)</f>
        <v>0</v>
      </c>
      <c r="BE57">
        <f>(AL57-AR57)/(AL57-BB57)</f>
        <v>0</v>
      </c>
      <c r="BF57">
        <f>(AR57-AQ57)/(AR57-AK57)</f>
        <v>0</v>
      </c>
      <c r="BG57">
        <f>(AL57-AR57)/(AL57-AK57)</f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f>$B$11*CN57+$C$11*CO57+$F$11*CP57*(1-CS57)</f>
        <v>0</v>
      </c>
      <c r="BQ57">
        <f>BP57*BR57</f>
        <v>0</v>
      </c>
      <c r="BR57">
        <f>($B$11*$D$9+$C$11*$D$9+$F$11*((DC57+CU57)/MAX(DC57+CU57+DD57, 0.1)*$I$9+DD57/MAX(DC57+CU57+DD57, 0.1)*$J$9))/($B$11+$C$11+$F$11)</f>
        <v>0</v>
      </c>
      <c r="BS57">
        <f>($B$11*$K$9+$C$11*$K$9+$F$11*((DC57+CU57)/MAX(DC57+CU57+DD57, 0.1)*$P$9+DD57/MAX(DC57+CU57+DD57, 0.1)*$Q$9))/($B$11+$C$11+$F$11)</f>
        <v>0</v>
      </c>
      <c r="BT57">
        <v>6</v>
      </c>
      <c r="BU57">
        <v>0.5</v>
      </c>
      <c r="BV57" t="s">
        <v>298</v>
      </c>
      <c r="BW57">
        <v>2</v>
      </c>
      <c r="BX57">
        <v>1620336026.5</v>
      </c>
      <c r="BY57">
        <v>398.788129032258</v>
      </c>
      <c r="BZ57">
        <v>420.008129032258</v>
      </c>
      <c r="CA57">
        <v>17.4782709677419</v>
      </c>
      <c r="CB57">
        <v>12.8265580645161</v>
      </c>
      <c r="CC57">
        <v>396.19835483871</v>
      </c>
      <c r="CD57">
        <v>17.4792419354839</v>
      </c>
      <c r="CE57">
        <v>600.014451612903</v>
      </c>
      <c r="CF57">
        <v>100.224290322581</v>
      </c>
      <c r="CG57">
        <v>0.0999804129032258</v>
      </c>
      <c r="CH57">
        <v>26.4824387096774</v>
      </c>
      <c r="CI57">
        <v>25.4309258064516</v>
      </c>
      <c r="CJ57">
        <v>999.9</v>
      </c>
      <c r="CK57">
        <v>0</v>
      </c>
      <c r="CL57">
        <v>0</v>
      </c>
      <c r="CM57">
        <v>9993.52580645161</v>
      </c>
      <c r="CN57">
        <v>0</v>
      </c>
      <c r="CO57">
        <v>0.221023</v>
      </c>
      <c r="CP57">
        <v>883.012258064516</v>
      </c>
      <c r="CQ57">
        <v>0.954993032258064</v>
      </c>
      <c r="CR57">
        <v>0.0450073161290323</v>
      </c>
      <c r="CS57">
        <v>0</v>
      </c>
      <c r="CT57">
        <v>1236.84064516129</v>
      </c>
      <c r="CU57">
        <v>4.99999</v>
      </c>
      <c r="CV57">
        <v>10961.8387096774</v>
      </c>
      <c r="CW57">
        <v>7633.23580645161</v>
      </c>
      <c r="CX57">
        <v>40.0701290322581</v>
      </c>
      <c r="CY57">
        <v>42.9573225806451</v>
      </c>
      <c r="CZ57">
        <v>41.679</v>
      </c>
      <c r="DA57">
        <v>42.312</v>
      </c>
      <c r="DB57">
        <v>42.687</v>
      </c>
      <c r="DC57">
        <v>838.495161290323</v>
      </c>
      <c r="DD57">
        <v>39.5148387096774</v>
      </c>
      <c r="DE57">
        <v>0</v>
      </c>
      <c r="DF57">
        <v>1620336035.5</v>
      </c>
      <c r="DG57">
        <v>0</v>
      </c>
      <c r="DH57">
        <v>1236.79923076923</v>
      </c>
      <c r="DI57">
        <v>-2.27076921117281</v>
      </c>
      <c r="DJ57">
        <v>-11.6444442491988</v>
      </c>
      <c r="DK57">
        <v>10961.5538461538</v>
      </c>
      <c r="DL57">
        <v>15</v>
      </c>
      <c r="DM57">
        <v>1620333530.6</v>
      </c>
      <c r="DN57" t="s">
        <v>299</v>
      </c>
      <c r="DO57">
        <v>1620333519.6</v>
      </c>
      <c r="DP57">
        <v>1620333530.6</v>
      </c>
      <c r="DQ57">
        <v>59</v>
      </c>
      <c r="DR57">
        <v>0.059</v>
      </c>
      <c r="DS57">
        <v>-0.002</v>
      </c>
      <c r="DT57">
        <v>2.59</v>
      </c>
      <c r="DU57">
        <v>-0.001</v>
      </c>
      <c r="DV57">
        <v>420</v>
      </c>
      <c r="DW57">
        <v>12</v>
      </c>
      <c r="DX57">
        <v>0.09</v>
      </c>
      <c r="DY57">
        <v>0.02</v>
      </c>
      <c r="DZ57">
        <v>-21.22174</v>
      </c>
      <c r="EA57">
        <v>0.0711219512195878</v>
      </c>
      <c r="EB57">
        <v>0.0203902770947333</v>
      </c>
      <c r="EC57">
        <v>1</v>
      </c>
      <c r="ED57">
        <v>1236.91171428571</v>
      </c>
      <c r="EE57">
        <v>-2.00383561643907</v>
      </c>
      <c r="EF57">
        <v>0.257576459819325</v>
      </c>
      <c r="EG57">
        <v>1</v>
      </c>
      <c r="EH57">
        <v>4.6572485</v>
      </c>
      <c r="EI57">
        <v>-0.128008705440916</v>
      </c>
      <c r="EJ57">
        <v>0.015041307215465</v>
      </c>
      <c r="EK57">
        <v>0</v>
      </c>
      <c r="EL57">
        <v>2</v>
      </c>
      <c r="EM57">
        <v>3</v>
      </c>
      <c r="EN57" t="s">
        <v>300</v>
      </c>
      <c r="EO57">
        <v>100</v>
      </c>
      <c r="EP57">
        <v>100</v>
      </c>
      <c r="EQ57">
        <v>2.59</v>
      </c>
      <c r="ER57">
        <v>-0.0009</v>
      </c>
      <c r="ES57">
        <v>2.58979999999991</v>
      </c>
      <c r="ET57">
        <v>0</v>
      </c>
      <c r="EU57">
        <v>0</v>
      </c>
      <c r="EV57">
        <v>0</v>
      </c>
      <c r="EW57">
        <v>-0.000965000000000771</v>
      </c>
      <c r="EX57">
        <v>0</v>
      </c>
      <c r="EY57">
        <v>0</v>
      </c>
      <c r="EZ57">
        <v>0</v>
      </c>
      <c r="FA57">
        <v>-1</v>
      </c>
      <c r="FB57">
        <v>-1</v>
      </c>
      <c r="FC57">
        <v>-1</v>
      </c>
      <c r="FD57">
        <v>-1</v>
      </c>
      <c r="FE57">
        <v>41.9</v>
      </c>
      <c r="FF57">
        <v>41.7</v>
      </c>
      <c r="FG57">
        <v>2</v>
      </c>
      <c r="FH57">
        <v>635.451</v>
      </c>
      <c r="FI57">
        <v>372.961</v>
      </c>
      <c r="FJ57">
        <v>24.9999</v>
      </c>
      <c r="FK57">
        <v>25.8883</v>
      </c>
      <c r="FL57">
        <v>30</v>
      </c>
      <c r="FM57">
        <v>25.862</v>
      </c>
      <c r="FN57">
        <v>25.8854</v>
      </c>
      <c r="FO57">
        <v>20.7355</v>
      </c>
      <c r="FP57">
        <v>15.1985</v>
      </c>
      <c r="FQ57">
        <v>25.7577</v>
      </c>
      <c r="FR57">
        <v>25</v>
      </c>
      <c r="FS57">
        <v>420</v>
      </c>
      <c r="FT57">
        <v>12.86</v>
      </c>
      <c r="FU57">
        <v>101.398</v>
      </c>
      <c r="FV57">
        <v>102.221</v>
      </c>
    </row>
    <row r="58" spans="1:178">
      <c r="A58">
        <v>42</v>
      </c>
      <c r="B58">
        <v>1620336094.5</v>
      </c>
      <c r="C58">
        <v>2460.40000009537</v>
      </c>
      <c r="D58" t="s">
        <v>382</v>
      </c>
      <c r="E58" t="s">
        <v>383</v>
      </c>
      <c r="H58">
        <v>1620336086.5</v>
      </c>
      <c r="I58">
        <f>CE58*AG58*(CA58-CB58)/(100*BT58*(1000-AG58*CA58))</f>
        <v>0</v>
      </c>
      <c r="J58">
        <f>CE58*AG58*(BZ58-BY58*(1000-AG58*CB58)/(1000-AG58*CA58))/(100*BT58)</f>
        <v>0</v>
      </c>
      <c r="K58">
        <f>BY58 - IF(AG58&gt;1, J58*BT58*100.0/(AI58*CM58), 0)</f>
        <v>0</v>
      </c>
      <c r="L58">
        <f>((R58-I58/2)*K58-J58)/(R58+I58/2)</f>
        <v>0</v>
      </c>
      <c r="M58">
        <f>L58*(CF58+CG58)/1000.0</f>
        <v>0</v>
      </c>
      <c r="N58">
        <f>(BY58 - IF(AG58&gt;1, J58*BT58*100.0/(AI58*CM58), 0))*(CF58+CG58)/1000.0</f>
        <v>0</v>
      </c>
      <c r="O58">
        <f>2.0/((1/Q58-1/P58)+SIGN(Q58)*SQRT((1/Q58-1/P58)*(1/Q58-1/P58) + 4*BU58/((BU58+1)*(BU58+1))*(2*1/Q58*1/P58-1/P58*1/P58)))</f>
        <v>0</v>
      </c>
      <c r="P58">
        <f>IF(LEFT(BV58,1)&lt;&gt;"0",IF(LEFT(BV58,1)="1",3.0,BW58),$D$5+$E$5*(CM58*CF58/($K$5*1000))+$F$5*(CM58*CF58/($K$5*1000))*MAX(MIN(BT58,$J$5),$I$5)*MAX(MIN(BT58,$J$5),$I$5)+$G$5*MAX(MIN(BT58,$J$5),$I$5)*(CM58*CF58/($K$5*1000))+$H$5*(CM58*CF58/($K$5*1000))*(CM58*CF58/($K$5*1000)))</f>
        <v>0</v>
      </c>
      <c r="Q58">
        <f>I58*(1000-(1000*0.61365*exp(17.502*U58/(240.97+U58))/(CF58+CG58)+CA58)/2)/(1000*0.61365*exp(17.502*U58/(240.97+U58))/(CF58+CG58)-CA58)</f>
        <v>0</v>
      </c>
      <c r="R58">
        <f>1/((BU58+1)/(O58/1.6)+1/(P58/1.37)) + BU58/((BU58+1)/(O58/1.6) + BU58/(P58/1.37))</f>
        <v>0</v>
      </c>
      <c r="S58">
        <f>(BQ58*BS58)</f>
        <v>0</v>
      </c>
      <c r="T58">
        <f>(CH58+(S58+2*0.95*5.67E-8*(((CH58+$B$7)+273)^4-(CH58+273)^4)-44100*I58)/(1.84*29.3*P58+8*0.95*5.67E-8*(CH58+273)^3))</f>
        <v>0</v>
      </c>
      <c r="U58">
        <f>($C$7*CI58+$D$7*CJ58+$E$7*T58)</f>
        <v>0</v>
      </c>
      <c r="V58">
        <f>0.61365*exp(17.502*U58/(240.97+U58))</f>
        <v>0</v>
      </c>
      <c r="W58">
        <f>(X58/Y58*100)</f>
        <v>0</v>
      </c>
      <c r="X58">
        <f>CA58*(CF58+CG58)/1000</f>
        <v>0</v>
      </c>
      <c r="Y58">
        <f>0.61365*exp(17.502*CH58/(240.97+CH58))</f>
        <v>0</v>
      </c>
      <c r="Z58">
        <f>(V58-CA58*(CF58+CG58)/1000)</f>
        <v>0</v>
      </c>
      <c r="AA58">
        <f>(-I58*44100)</f>
        <v>0</v>
      </c>
      <c r="AB58">
        <f>2*29.3*P58*0.92*(CH58-U58)</f>
        <v>0</v>
      </c>
      <c r="AC58">
        <f>2*0.95*5.67E-8*(((CH58+$B$7)+273)^4-(U58+273)^4)</f>
        <v>0</v>
      </c>
      <c r="AD58">
        <f>S58+AC58+AA58+AB58</f>
        <v>0</v>
      </c>
      <c r="AE58">
        <v>0</v>
      </c>
      <c r="AF58">
        <v>0</v>
      </c>
      <c r="AG58">
        <f>IF(AE58*$H$13&gt;=AI58,1.0,(AI58/(AI58-AE58*$H$13)))</f>
        <v>0</v>
      </c>
      <c r="AH58">
        <f>(AG58-1)*100</f>
        <v>0</v>
      </c>
      <c r="AI58">
        <f>MAX(0,($B$13+$C$13*CM58)/(1+$D$13*CM58)*CF58/(CH58+273)*$E$13)</f>
        <v>0</v>
      </c>
      <c r="AJ58" t="s">
        <v>297</v>
      </c>
      <c r="AK58">
        <v>0</v>
      </c>
      <c r="AL58">
        <v>0</v>
      </c>
      <c r="AM58">
        <f>AL58-AK58</f>
        <v>0</v>
      </c>
      <c r="AN58">
        <f>AM58/AL58</f>
        <v>0</v>
      </c>
      <c r="AO58">
        <v>0</v>
      </c>
      <c r="AP58" t="s">
        <v>297</v>
      </c>
      <c r="AQ58">
        <v>0</v>
      </c>
      <c r="AR58">
        <v>0</v>
      </c>
      <c r="AS58">
        <f>1-AQ58/AR58</f>
        <v>0</v>
      </c>
      <c r="AT58">
        <v>0.5</v>
      </c>
      <c r="AU58">
        <f>BQ58</f>
        <v>0</v>
      </c>
      <c r="AV58">
        <f>J58</f>
        <v>0</v>
      </c>
      <c r="AW58">
        <f>AS58*AT58*AU58</f>
        <v>0</v>
      </c>
      <c r="AX58">
        <f>BC58/AR58</f>
        <v>0</v>
      </c>
      <c r="AY58">
        <f>(AV58-AO58)/AU58</f>
        <v>0</v>
      </c>
      <c r="AZ58">
        <f>(AL58-AR58)/AR58</f>
        <v>0</v>
      </c>
      <c r="BA58" t="s">
        <v>297</v>
      </c>
      <c r="BB58">
        <v>0</v>
      </c>
      <c r="BC58">
        <f>AR58-BB58</f>
        <v>0</v>
      </c>
      <c r="BD58">
        <f>(AR58-AQ58)/(AR58-BB58)</f>
        <v>0</v>
      </c>
      <c r="BE58">
        <f>(AL58-AR58)/(AL58-BB58)</f>
        <v>0</v>
      </c>
      <c r="BF58">
        <f>(AR58-AQ58)/(AR58-AK58)</f>
        <v>0</v>
      </c>
      <c r="BG58">
        <f>(AL58-AR58)/(AL58-AK58)</f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f>$B$11*CN58+$C$11*CO58+$F$11*CP58*(1-CS58)</f>
        <v>0</v>
      </c>
      <c r="BQ58">
        <f>BP58*BR58</f>
        <v>0</v>
      </c>
      <c r="BR58">
        <f>($B$11*$D$9+$C$11*$D$9+$F$11*((DC58+CU58)/MAX(DC58+CU58+DD58, 0.1)*$I$9+DD58/MAX(DC58+CU58+DD58, 0.1)*$J$9))/($B$11+$C$11+$F$11)</f>
        <v>0</v>
      </c>
      <c r="BS58">
        <f>($B$11*$K$9+$C$11*$K$9+$F$11*((DC58+CU58)/MAX(DC58+CU58+DD58, 0.1)*$P$9+DD58/MAX(DC58+CU58+DD58, 0.1)*$Q$9))/($B$11+$C$11+$F$11)</f>
        <v>0</v>
      </c>
      <c r="BT58">
        <v>6</v>
      </c>
      <c r="BU58">
        <v>0.5</v>
      </c>
      <c r="BV58" t="s">
        <v>298</v>
      </c>
      <c r="BW58">
        <v>2</v>
      </c>
      <c r="BX58">
        <v>1620336086.5</v>
      </c>
      <c r="BY58">
        <v>398.85064516129</v>
      </c>
      <c r="BZ58">
        <v>420.010741935484</v>
      </c>
      <c r="CA58">
        <v>17.5260709677419</v>
      </c>
      <c r="CB58">
        <v>12.9371</v>
      </c>
      <c r="CC58">
        <v>396.260774193548</v>
      </c>
      <c r="CD58">
        <v>17.5270225806452</v>
      </c>
      <c r="CE58">
        <v>600.01164516129</v>
      </c>
      <c r="CF58">
        <v>100.231838709677</v>
      </c>
      <c r="CG58">
        <v>0.0998803064516129</v>
      </c>
      <c r="CH58">
        <v>26.4782677419355</v>
      </c>
      <c r="CI58">
        <v>25.4349580645161</v>
      </c>
      <c r="CJ58">
        <v>999.9</v>
      </c>
      <c r="CK58">
        <v>0</v>
      </c>
      <c r="CL58">
        <v>0</v>
      </c>
      <c r="CM58">
        <v>9995.60580645161</v>
      </c>
      <c r="CN58">
        <v>0</v>
      </c>
      <c r="CO58">
        <v>0.221023</v>
      </c>
      <c r="CP58">
        <v>882.98464516129</v>
      </c>
      <c r="CQ58">
        <v>0.954994741935484</v>
      </c>
      <c r="CR58">
        <v>0.0450055903225807</v>
      </c>
      <c r="CS58">
        <v>0</v>
      </c>
      <c r="CT58">
        <v>1235.10806451613</v>
      </c>
      <c r="CU58">
        <v>4.99999</v>
      </c>
      <c r="CV58">
        <v>10945.0806451613</v>
      </c>
      <c r="CW58">
        <v>7633.00064516129</v>
      </c>
      <c r="CX58">
        <v>40.062</v>
      </c>
      <c r="CY58">
        <v>42.9695161290322</v>
      </c>
      <c r="CZ58">
        <v>41.625</v>
      </c>
      <c r="DA58">
        <v>42.312</v>
      </c>
      <c r="DB58">
        <v>42.631</v>
      </c>
      <c r="DC58">
        <v>838.47</v>
      </c>
      <c r="DD58">
        <v>39.5125806451613</v>
      </c>
      <c r="DE58">
        <v>0</v>
      </c>
      <c r="DF58">
        <v>1620336095.5</v>
      </c>
      <c r="DG58">
        <v>0</v>
      </c>
      <c r="DH58">
        <v>1235.08615384615</v>
      </c>
      <c r="DI58">
        <v>-1.41675214056007</v>
      </c>
      <c r="DJ58">
        <v>-18.071794895478</v>
      </c>
      <c r="DK58">
        <v>10945.2692307692</v>
      </c>
      <c r="DL58">
        <v>15</v>
      </c>
      <c r="DM58">
        <v>1620333530.6</v>
      </c>
      <c r="DN58" t="s">
        <v>299</v>
      </c>
      <c r="DO58">
        <v>1620333519.6</v>
      </c>
      <c r="DP58">
        <v>1620333530.6</v>
      </c>
      <c r="DQ58">
        <v>59</v>
      </c>
      <c r="DR58">
        <v>0.059</v>
      </c>
      <c r="DS58">
        <v>-0.002</v>
      </c>
      <c r="DT58">
        <v>2.59</v>
      </c>
      <c r="DU58">
        <v>-0.001</v>
      </c>
      <c r="DV58">
        <v>420</v>
      </c>
      <c r="DW58">
        <v>12</v>
      </c>
      <c r="DX58">
        <v>0.09</v>
      </c>
      <c r="DY58">
        <v>0.02</v>
      </c>
      <c r="DZ58">
        <v>-21.17211</v>
      </c>
      <c r="EA58">
        <v>0.202824765478483</v>
      </c>
      <c r="EB58">
        <v>0.0304492019599857</v>
      </c>
      <c r="EC58">
        <v>1</v>
      </c>
      <c r="ED58">
        <v>1235.17028571429</v>
      </c>
      <c r="EE58">
        <v>-1.27279843443967</v>
      </c>
      <c r="EF58">
        <v>0.231485707232773</v>
      </c>
      <c r="EG58">
        <v>1</v>
      </c>
      <c r="EH58">
        <v>4.5866235</v>
      </c>
      <c r="EI58">
        <v>0.1350592120075</v>
      </c>
      <c r="EJ58">
        <v>0.0221728601616932</v>
      </c>
      <c r="EK58">
        <v>0</v>
      </c>
      <c r="EL58">
        <v>2</v>
      </c>
      <c r="EM58">
        <v>3</v>
      </c>
      <c r="EN58" t="s">
        <v>300</v>
      </c>
      <c r="EO58">
        <v>100</v>
      </c>
      <c r="EP58">
        <v>100</v>
      </c>
      <c r="EQ58">
        <v>2.59</v>
      </c>
      <c r="ER58">
        <v>-0.001</v>
      </c>
      <c r="ES58">
        <v>2.58979999999991</v>
      </c>
      <c r="ET58">
        <v>0</v>
      </c>
      <c r="EU58">
        <v>0</v>
      </c>
      <c r="EV58">
        <v>0</v>
      </c>
      <c r="EW58">
        <v>-0.000965000000000771</v>
      </c>
      <c r="EX58">
        <v>0</v>
      </c>
      <c r="EY58">
        <v>0</v>
      </c>
      <c r="EZ58">
        <v>0</v>
      </c>
      <c r="FA58">
        <v>-1</v>
      </c>
      <c r="FB58">
        <v>-1</v>
      </c>
      <c r="FC58">
        <v>-1</v>
      </c>
      <c r="FD58">
        <v>-1</v>
      </c>
      <c r="FE58">
        <v>42.9</v>
      </c>
      <c r="FF58">
        <v>42.7</v>
      </c>
      <c r="FG58">
        <v>2</v>
      </c>
      <c r="FH58">
        <v>635.106</v>
      </c>
      <c r="FI58">
        <v>373.063</v>
      </c>
      <c r="FJ58">
        <v>25</v>
      </c>
      <c r="FK58">
        <v>25.8817</v>
      </c>
      <c r="FL58">
        <v>30.0001</v>
      </c>
      <c r="FM58">
        <v>25.8566</v>
      </c>
      <c r="FN58">
        <v>25.8789</v>
      </c>
      <c r="FO58">
        <v>20.735</v>
      </c>
      <c r="FP58">
        <v>15.7615</v>
      </c>
      <c r="FQ58">
        <v>26.1302</v>
      </c>
      <c r="FR58">
        <v>25</v>
      </c>
      <c r="FS58">
        <v>420</v>
      </c>
      <c r="FT58">
        <v>12.8678</v>
      </c>
      <c r="FU58">
        <v>101.398</v>
      </c>
      <c r="FV58">
        <v>102.222</v>
      </c>
    </row>
    <row r="59" spans="1:178">
      <c r="A59">
        <v>43</v>
      </c>
      <c r="B59">
        <v>1620336154.5</v>
      </c>
      <c r="C59">
        <v>2520.40000009537</v>
      </c>
      <c r="D59" t="s">
        <v>384</v>
      </c>
      <c r="E59" t="s">
        <v>385</v>
      </c>
      <c r="H59">
        <v>1620336146.5</v>
      </c>
      <c r="I59">
        <f>CE59*AG59*(CA59-CB59)/(100*BT59*(1000-AG59*CA59))</f>
        <v>0</v>
      </c>
      <c r="J59">
        <f>CE59*AG59*(BZ59-BY59*(1000-AG59*CB59)/(1000-AG59*CA59))/(100*BT59)</f>
        <v>0</v>
      </c>
      <c r="K59">
        <f>BY59 - IF(AG59&gt;1, J59*BT59*100.0/(AI59*CM59), 0)</f>
        <v>0</v>
      </c>
      <c r="L59">
        <f>((R59-I59/2)*K59-J59)/(R59+I59/2)</f>
        <v>0</v>
      </c>
      <c r="M59">
        <f>L59*(CF59+CG59)/1000.0</f>
        <v>0</v>
      </c>
      <c r="N59">
        <f>(BY59 - IF(AG59&gt;1, J59*BT59*100.0/(AI59*CM59), 0))*(CF59+CG59)/1000.0</f>
        <v>0</v>
      </c>
      <c r="O59">
        <f>2.0/((1/Q59-1/P59)+SIGN(Q59)*SQRT((1/Q59-1/P59)*(1/Q59-1/P59) + 4*BU59/((BU59+1)*(BU59+1))*(2*1/Q59*1/P59-1/P59*1/P59)))</f>
        <v>0</v>
      </c>
      <c r="P59">
        <f>IF(LEFT(BV59,1)&lt;&gt;"0",IF(LEFT(BV59,1)="1",3.0,BW59),$D$5+$E$5*(CM59*CF59/($K$5*1000))+$F$5*(CM59*CF59/($K$5*1000))*MAX(MIN(BT59,$J$5),$I$5)*MAX(MIN(BT59,$J$5),$I$5)+$G$5*MAX(MIN(BT59,$J$5),$I$5)*(CM59*CF59/($K$5*1000))+$H$5*(CM59*CF59/($K$5*1000))*(CM59*CF59/($K$5*1000)))</f>
        <v>0</v>
      </c>
      <c r="Q59">
        <f>I59*(1000-(1000*0.61365*exp(17.502*U59/(240.97+U59))/(CF59+CG59)+CA59)/2)/(1000*0.61365*exp(17.502*U59/(240.97+U59))/(CF59+CG59)-CA59)</f>
        <v>0</v>
      </c>
      <c r="R59">
        <f>1/((BU59+1)/(O59/1.6)+1/(P59/1.37)) + BU59/((BU59+1)/(O59/1.6) + BU59/(P59/1.37))</f>
        <v>0</v>
      </c>
      <c r="S59">
        <f>(BQ59*BS59)</f>
        <v>0</v>
      </c>
      <c r="T59">
        <f>(CH59+(S59+2*0.95*5.67E-8*(((CH59+$B$7)+273)^4-(CH59+273)^4)-44100*I59)/(1.84*29.3*P59+8*0.95*5.67E-8*(CH59+273)^3))</f>
        <v>0</v>
      </c>
      <c r="U59">
        <f>($C$7*CI59+$D$7*CJ59+$E$7*T59)</f>
        <v>0</v>
      </c>
      <c r="V59">
        <f>0.61365*exp(17.502*U59/(240.97+U59))</f>
        <v>0</v>
      </c>
      <c r="W59">
        <f>(X59/Y59*100)</f>
        <v>0</v>
      </c>
      <c r="X59">
        <f>CA59*(CF59+CG59)/1000</f>
        <v>0</v>
      </c>
      <c r="Y59">
        <f>0.61365*exp(17.502*CH59/(240.97+CH59))</f>
        <v>0</v>
      </c>
      <c r="Z59">
        <f>(V59-CA59*(CF59+CG59)/1000)</f>
        <v>0</v>
      </c>
      <c r="AA59">
        <f>(-I59*44100)</f>
        <v>0</v>
      </c>
      <c r="AB59">
        <f>2*29.3*P59*0.92*(CH59-U59)</f>
        <v>0</v>
      </c>
      <c r="AC59">
        <f>2*0.95*5.67E-8*(((CH59+$B$7)+273)^4-(U59+273)^4)</f>
        <v>0</v>
      </c>
      <c r="AD59">
        <f>S59+AC59+AA59+AB59</f>
        <v>0</v>
      </c>
      <c r="AE59">
        <v>0</v>
      </c>
      <c r="AF59">
        <v>0</v>
      </c>
      <c r="AG59">
        <f>IF(AE59*$H$13&gt;=AI59,1.0,(AI59/(AI59-AE59*$H$13)))</f>
        <v>0</v>
      </c>
      <c r="AH59">
        <f>(AG59-1)*100</f>
        <v>0</v>
      </c>
      <c r="AI59">
        <f>MAX(0,($B$13+$C$13*CM59)/(1+$D$13*CM59)*CF59/(CH59+273)*$E$13)</f>
        <v>0</v>
      </c>
      <c r="AJ59" t="s">
        <v>297</v>
      </c>
      <c r="AK59">
        <v>0</v>
      </c>
      <c r="AL59">
        <v>0</v>
      </c>
      <c r="AM59">
        <f>AL59-AK59</f>
        <v>0</v>
      </c>
      <c r="AN59">
        <f>AM59/AL59</f>
        <v>0</v>
      </c>
      <c r="AO59">
        <v>0</v>
      </c>
      <c r="AP59" t="s">
        <v>297</v>
      </c>
      <c r="AQ59">
        <v>0</v>
      </c>
      <c r="AR59">
        <v>0</v>
      </c>
      <c r="AS59">
        <f>1-AQ59/AR59</f>
        <v>0</v>
      </c>
      <c r="AT59">
        <v>0.5</v>
      </c>
      <c r="AU59">
        <f>BQ59</f>
        <v>0</v>
      </c>
      <c r="AV59">
        <f>J59</f>
        <v>0</v>
      </c>
      <c r="AW59">
        <f>AS59*AT59*AU59</f>
        <v>0</v>
      </c>
      <c r="AX59">
        <f>BC59/AR59</f>
        <v>0</v>
      </c>
      <c r="AY59">
        <f>(AV59-AO59)/AU59</f>
        <v>0</v>
      </c>
      <c r="AZ59">
        <f>(AL59-AR59)/AR59</f>
        <v>0</v>
      </c>
      <c r="BA59" t="s">
        <v>297</v>
      </c>
      <c r="BB59">
        <v>0</v>
      </c>
      <c r="BC59">
        <f>AR59-BB59</f>
        <v>0</v>
      </c>
      <c r="BD59">
        <f>(AR59-AQ59)/(AR59-BB59)</f>
        <v>0</v>
      </c>
      <c r="BE59">
        <f>(AL59-AR59)/(AL59-BB59)</f>
        <v>0</v>
      </c>
      <c r="BF59">
        <f>(AR59-AQ59)/(AR59-AK59)</f>
        <v>0</v>
      </c>
      <c r="BG59">
        <f>(AL59-AR59)/(AL59-AK59)</f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f>$B$11*CN59+$C$11*CO59+$F$11*CP59*(1-CS59)</f>
        <v>0</v>
      </c>
      <c r="BQ59">
        <f>BP59*BR59</f>
        <v>0</v>
      </c>
      <c r="BR59">
        <f>($B$11*$D$9+$C$11*$D$9+$F$11*((DC59+CU59)/MAX(DC59+CU59+DD59, 0.1)*$I$9+DD59/MAX(DC59+CU59+DD59, 0.1)*$J$9))/($B$11+$C$11+$F$11)</f>
        <v>0</v>
      </c>
      <c r="BS59">
        <f>($B$11*$K$9+$C$11*$K$9+$F$11*((DC59+CU59)/MAX(DC59+CU59+DD59, 0.1)*$P$9+DD59/MAX(DC59+CU59+DD59, 0.1)*$Q$9))/($B$11+$C$11+$F$11)</f>
        <v>0</v>
      </c>
      <c r="BT59">
        <v>6</v>
      </c>
      <c r="BU59">
        <v>0.5</v>
      </c>
      <c r="BV59" t="s">
        <v>298</v>
      </c>
      <c r="BW59">
        <v>2</v>
      </c>
      <c r="BX59">
        <v>1620336146.5</v>
      </c>
      <c r="BY59">
        <v>398.843935483871</v>
      </c>
      <c r="BZ59">
        <v>420.000870967742</v>
      </c>
      <c r="CA59">
        <v>17.5298290322581</v>
      </c>
      <c r="CB59">
        <v>12.9694419354839</v>
      </c>
      <c r="CC59">
        <v>396.254</v>
      </c>
      <c r="CD59">
        <v>17.5308032258065</v>
      </c>
      <c r="CE59">
        <v>600.011064516129</v>
      </c>
      <c r="CF59">
        <v>100.233064516129</v>
      </c>
      <c r="CG59">
        <v>0.0998332387096774</v>
      </c>
      <c r="CH59">
        <v>26.4778290322581</v>
      </c>
      <c r="CI59">
        <v>25.4395096774194</v>
      </c>
      <c r="CJ59">
        <v>999.9</v>
      </c>
      <c r="CK59">
        <v>0</v>
      </c>
      <c r="CL59">
        <v>0</v>
      </c>
      <c r="CM59">
        <v>9998.61322580645</v>
      </c>
      <c r="CN59">
        <v>0</v>
      </c>
      <c r="CO59">
        <v>0.221023</v>
      </c>
      <c r="CP59">
        <v>882.98764516129</v>
      </c>
      <c r="CQ59">
        <v>0.954996</v>
      </c>
      <c r="CR59">
        <v>0.0450043935483871</v>
      </c>
      <c r="CS59">
        <v>0</v>
      </c>
      <c r="CT59">
        <v>1233.54935483871</v>
      </c>
      <c r="CU59">
        <v>4.99999</v>
      </c>
      <c r="CV59">
        <v>10932.0064516129</v>
      </c>
      <c r="CW59">
        <v>7633.02838709677</v>
      </c>
      <c r="CX59">
        <v>40.062</v>
      </c>
      <c r="CY59">
        <v>42.941064516129</v>
      </c>
      <c r="CZ59">
        <v>41.625</v>
      </c>
      <c r="DA59">
        <v>42.312</v>
      </c>
      <c r="DB59">
        <v>42.625</v>
      </c>
      <c r="DC59">
        <v>838.474516129032</v>
      </c>
      <c r="DD59">
        <v>39.5122580645161</v>
      </c>
      <c r="DE59">
        <v>0</v>
      </c>
      <c r="DF59">
        <v>1620336155.5</v>
      </c>
      <c r="DG59">
        <v>0</v>
      </c>
      <c r="DH59">
        <v>1233.54692307692</v>
      </c>
      <c r="DI59">
        <v>-1.1083760704147</v>
      </c>
      <c r="DJ59">
        <v>-12.0444443828614</v>
      </c>
      <c r="DK59">
        <v>10931.9576923077</v>
      </c>
      <c r="DL59">
        <v>15</v>
      </c>
      <c r="DM59">
        <v>1620333530.6</v>
      </c>
      <c r="DN59" t="s">
        <v>299</v>
      </c>
      <c r="DO59">
        <v>1620333519.6</v>
      </c>
      <c r="DP59">
        <v>1620333530.6</v>
      </c>
      <c r="DQ59">
        <v>59</v>
      </c>
      <c r="DR59">
        <v>0.059</v>
      </c>
      <c r="DS59">
        <v>-0.002</v>
      </c>
      <c r="DT59">
        <v>2.59</v>
      </c>
      <c r="DU59">
        <v>-0.001</v>
      </c>
      <c r="DV59">
        <v>420</v>
      </c>
      <c r="DW59">
        <v>12</v>
      </c>
      <c r="DX59">
        <v>0.09</v>
      </c>
      <c r="DY59">
        <v>0.02</v>
      </c>
      <c r="DZ59">
        <v>-21.15147</v>
      </c>
      <c r="EA59">
        <v>0.0251977485929085</v>
      </c>
      <c r="EB59">
        <v>0.0298573458297953</v>
      </c>
      <c r="EC59">
        <v>1</v>
      </c>
      <c r="ED59">
        <v>1233.62028571429</v>
      </c>
      <c r="EE59">
        <v>-1.46301369862783</v>
      </c>
      <c r="EF59">
        <v>0.22889156152811</v>
      </c>
      <c r="EG59">
        <v>1</v>
      </c>
      <c r="EH59">
        <v>4.5579225</v>
      </c>
      <c r="EI59">
        <v>0.0536136585365848</v>
      </c>
      <c r="EJ59">
        <v>0.00629297495227808</v>
      </c>
      <c r="EK59">
        <v>1</v>
      </c>
      <c r="EL59">
        <v>3</v>
      </c>
      <c r="EM59">
        <v>3</v>
      </c>
      <c r="EN59" t="s">
        <v>303</v>
      </c>
      <c r="EO59">
        <v>100</v>
      </c>
      <c r="EP59">
        <v>100</v>
      </c>
      <c r="EQ59">
        <v>2.59</v>
      </c>
      <c r="ER59">
        <v>-0.001</v>
      </c>
      <c r="ES59">
        <v>2.58979999999991</v>
      </c>
      <c r="ET59">
        <v>0</v>
      </c>
      <c r="EU59">
        <v>0</v>
      </c>
      <c r="EV59">
        <v>0</v>
      </c>
      <c r="EW59">
        <v>-0.000965000000000771</v>
      </c>
      <c r="EX59">
        <v>0</v>
      </c>
      <c r="EY59">
        <v>0</v>
      </c>
      <c r="EZ59">
        <v>0</v>
      </c>
      <c r="FA59">
        <v>-1</v>
      </c>
      <c r="FB59">
        <v>-1</v>
      </c>
      <c r="FC59">
        <v>-1</v>
      </c>
      <c r="FD59">
        <v>-1</v>
      </c>
      <c r="FE59">
        <v>43.9</v>
      </c>
      <c r="FF59">
        <v>43.7</v>
      </c>
      <c r="FG59">
        <v>2</v>
      </c>
      <c r="FH59">
        <v>634.948</v>
      </c>
      <c r="FI59">
        <v>373.298</v>
      </c>
      <c r="FJ59">
        <v>24.9999</v>
      </c>
      <c r="FK59">
        <v>25.8752</v>
      </c>
      <c r="FL59">
        <v>30.0001</v>
      </c>
      <c r="FM59">
        <v>25.8511</v>
      </c>
      <c r="FN59">
        <v>25.8745</v>
      </c>
      <c r="FO59">
        <v>20.7337</v>
      </c>
      <c r="FP59">
        <v>16.0316</v>
      </c>
      <c r="FQ59">
        <v>26.5004</v>
      </c>
      <c r="FR59">
        <v>25</v>
      </c>
      <c r="FS59">
        <v>420</v>
      </c>
      <c r="FT59">
        <v>12.9231</v>
      </c>
      <c r="FU59">
        <v>101.398</v>
      </c>
      <c r="FV59">
        <v>102.225</v>
      </c>
    </row>
    <row r="60" spans="1:178">
      <c r="A60">
        <v>44</v>
      </c>
      <c r="B60">
        <v>1620336214.5</v>
      </c>
      <c r="C60">
        <v>2580.40000009537</v>
      </c>
      <c r="D60" t="s">
        <v>386</v>
      </c>
      <c r="E60" t="s">
        <v>387</v>
      </c>
      <c r="H60">
        <v>1620336206.5</v>
      </c>
      <c r="I60">
        <f>CE60*AG60*(CA60-CB60)/(100*BT60*(1000-AG60*CA60))</f>
        <v>0</v>
      </c>
      <c r="J60">
        <f>CE60*AG60*(BZ60-BY60*(1000-AG60*CB60)/(1000-AG60*CA60))/(100*BT60)</f>
        <v>0</v>
      </c>
      <c r="K60">
        <f>BY60 - IF(AG60&gt;1, J60*BT60*100.0/(AI60*CM60), 0)</f>
        <v>0</v>
      </c>
      <c r="L60">
        <f>((R60-I60/2)*K60-J60)/(R60+I60/2)</f>
        <v>0</v>
      </c>
      <c r="M60">
        <f>L60*(CF60+CG60)/1000.0</f>
        <v>0</v>
      </c>
      <c r="N60">
        <f>(BY60 - IF(AG60&gt;1, J60*BT60*100.0/(AI60*CM60), 0))*(CF60+CG60)/1000.0</f>
        <v>0</v>
      </c>
      <c r="O60">
        <f>2.0/((1/Q60-1/P60)+SIGN(Q60)*SQRT((1/Q60-1/P60)*(1/Q60-1/P60) + 4*BU60/((BU60+1)*(BU60+1))*(2*1/Q60*1/P60-1/P60*1/P60)))</f>
        <v>0</v>
      </c>
      <c r="P60">
        <f>IF(LEFT(BV60,1)&lt;&gt;"0",IF(LEFT(BV60,1)="1",3.0,BW60),$D$5+$E$5*(CM60*CF60/($K$5*1000))+$F$5*(CM60*CF60/($K$5*1000))*MAX(MIN(BT60,$J$5),$I$5)*MAX(MIN(BT60,$J$5),$I$5)+$G$5*MAX(MIN(BT60,$J$5),$I$5)*(CM60*CF60/($K$5*1000))+$H$5*(CM60*CF60/($K$5*1000))*(CM60*CF60/($K$5*1000)))</f>
        <v>0</v>
      </c>
      <c r="Q60">
        <f>I60*(1000-(1000*0.61365*exp(17.502*U60/(240.97+U60))/(CF60+CG60)+CA60)/2)/(1000*0.61365*exp(17.502*U60/(240.97+U60))/(CF60+CG60)-CA60)</f>
        <v>0</v>
      </c>
      <c r="R60">
        <f>1/((BU60+1)/(O60/1.6)+1/(P60/1.37)) + BU60/((BU60+1)/(O60/1.6) + BU60/(P60/1.37))</f>
        <v>0</v>
      </c>
      <c r="S60">
        <f>(BQ60*BS60)</f>
        <v>0</v>
      </c>
      <c r="T60">
        <f>(CH60+(S60+2*0.95*5.67E-8*(((CH60+$B$7)+273)^4-(CH60+273)^4)-44100*I60)/(1.84*29.3*P60+8*0.95*5.67E-8*(CH60+273)^3))</f>
        <v>0</v>
      </c>
      <c r="U60">
        <f>($C$7*CI60+$D$7*CJ60+$E$7*T60)</f>
        <v>0</v>
      </c>
      <c r="V60">
        <f>0.61365*exp(17.502*U60/(240.97+U60))</f>
        <v>0</v>
      </c>
      <c r="W60">
        <f>(X60/Y60*100)</f>
        <v>0</v>
      </c>
      <c r="X60">
        <f>CA60*(CF60+CG60)/1000</f>
        <v>0</v>
      </c>
      <c r="Y60">
        <f>0.61365*exp(17.502*CH60/(240.97+CH60))</f>
        <v>0</v>
      </c>
      <c r="Z60">
        <f>(V60-CA60*(CF60+CG60)/1000)</f>
        <v>0</v>
      </c>
      <c r="AA60">
        <f>(-I60*44100)</f>
        <v>0</v>
      </c>
      <c r="AB60">
        <f>2*29.3*P60*0.92*(CH60-U60)</f>
        <v>0</v>
      </c>
      <c r="AC60">
        <f>2*0.95*5.67E-8*(((CH60+$B$7)+273)^4-(U60+273)^4)</f>
        <v>0</v>
      </c>
      <c r="AD60">
        <f>S60+AC60+AA60+AB60</f>
        <v>0</v>
      </c>
      <c r="AE60">
        <v>0</v>
      </c>
      <c r="AF60">
        <v>0</v>
      </c>
      <c r="AG60">
        <f>IF(AE60*$H$13&gt;=AI60,1.0,(AI60/(AI60-AE60*$H$13)))</f>
        <v>0</v>
      </c>
      <c r="AH60">
        <f>(AG60-1)*100</f>
        <v>0</v>
      </c>
      <c r="AI60">
        <f>MAX(0,($B$13+$C$13*CM60)/(1+$D$13*CM60)*CF60/(CH60+273)*$E$13)</f>
        <v>0</v>
      </c>
      <c r="AJ60" t="s">
        <v>297</v>
      </c>
      <c r="AK60">
        <v>0</v>
      </c>
      <c r="AL60">
        <v>0</v>
      </c>
      <c r="AM60">
        <f>AL60-AK60</f>
        <v>0</v>
      </c>
      <c r="AN60">
        <f>AM60/AL60</f>
        <v>0</v>
      </c>
      <c r="AO60">
        <v>0</v>
      </c>
      <c r="AP60" t="s">
        <v>297</v>
      </c>
      <c r="AQ60">
        <v>0</v>
      </c>
      <c r="AR60">
        <v>0</v>
      </c>
      <c r="AS60">
        <f>1-AQ60/AR60</f>
        <v>0</v>
      </c>
      <c r="AT60">
        <v>0.5</v>
      </c>
      <c r="AU60">
        <f>BQ60</f>
        <v>0</v>
      </c>
      <c r="AV60">
        <f>J60</f>
        <v>0</v>
      </c>
      <c r="AW60">
        <f>AS60*AT60*AU60</f>
        <v>0</v>
      </c>
      <c r="AX60">
        <f>BC60/AR60</f>
        <v>0</v>
      </c>
      <c r="AY60">
        <f>(AV60-AO60)/AU60</f>
        <v>0</v>
      </c>
      <c r="AZ60">
        <f>(AL60-AR60)/AR60</f>
        <v>0</v>
      </c>
      <c r="BA60" t="s">
        <v>297</v>
      </c>
      <c r="BB60">
        <v>0</v>
      </c>
      <c r="BC60">
        <f>AR60-BB60</f>
        <v>0</v>
      </c>
      <c r="BD60">
        <f>(AR60-AQ60)/(AR60-BB60)</f>
        <v>0</v>
      </c>
      <c r="BE60">
        <f>(AL60-AR60)/(AL60-BB60)</f>
        <v>0</v>
      </c>
      <c r="BF60">
        <f>(AR60-AQ60)/(AR60-AK60)</f>
        <v>0</v>
      </c>
      <c r="BG60">
        <f>(AL60-AR60)/(AL60-AK60)</f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f>$B$11*CN60+$C$11*CO60+$F$11*CP60*(1-CS60)</f>
        <v>0</v>
      </c>
      <c r="BQ60">
        <f>BP60*BR60</f>
        <v>0</v>
      </c>
      <c r="BR60">
        <f>($B$11*$D$9+$C$11*$D$9+$F$11*((DC60+CU60)/MAX(DC60+CU60+DD60, 0.1)*$I$9+DD60/MAX(DC60+CU60+DD60, 0.1)*$J$9))/($B$11+$C$11+$F$11)</f>
        <v>0</v>
      </c>
      <c r="BS60">
        <f>($B$11*$K$9+$C$11*$K$9+$F$11*((DC60+CU60)/MAX(DC60+CU60+DD60, 0.1)*$P$9+DD60/MAX(DC60+CU60+DD60, 0.1)*$Q$9))/($B$11+$C$11+$F$11)</f>
        <v>0</v>
      </c>
      <c r="BT60">
        <v>6</v>
      </c>
      <c r="BU60">
        <v>0.5</v>
      </c>
      <c r="BV60" t="s">
        <v>298</v>
      </c>
      <c r="BW60">
        <v>2</v>
      </c>
      <c r="BX60">
        <v>1620336206.5</v>
      </c>
      <c r="BY60">
        <v>398.879838709677</v>
      </c>
      <c r="BZ60">
        <v>419.989967741935</v>
      </c>
      <c r="CA60">
        <v>17.5211225806452</v>
      </c>
      <c r="CB60">
        <v>12.991264516129</v>
      </c>
      <c r="CC60">
        <v>396.290064516129</v>
      </c>
      <c r="CD60">
        <v>17.5220774193548</v>
      </c>
      <c r="CE60">
        <v>600.012935483871</v>
      </c>
      <c r="CF60">
        <v>100.239193548387</v>
      </c>
      <c r="CG60">
        <v>0.0999622806451613</v>
      </c>
      <c r="CH60">
        <v>26.4718677419355</v>
      </c>
      <c r="CI60">
        <v>25.4274225806452</v>
      </c>
      <c r="CJ60">
        <v>999.9</v>
      </c>
      <c r="CK60">
        <v>0</v>
      </c>
      <c r="CL60">
        <v>0</v>
      </c>
      <c r="CM60">
        <v>9994.17483870968</v>
      </c>
      <c r="CN60">
        <v>0</v>
      </c>
      <c r="CO60">
        <v>0.221023</v>
      </c>
      <c r="CP60">
        <v>883.003129032258</v>
      </c>
      <c r="CQ60">
        <v>0.954991935483871</v>
      </c>
      <c r="CR60">
        <v>0.0450085064516129</v>
      </c>
      <c r="CS60">
        <v>0</v>
      </c>
      <c r="CT60">
        <v>1232.66516129032</v>
      </c>
      <c r="CU60">
        <v>4.99999</v>
      </c>
      <c r="CV60">
        <v>10922.0741935484</v>
      </c>
      <c r="CW60">
        <v>7633.15225806452</v>
      </c>
      <c r="CX60">
        <v>40.062</v>
      </c>
      <c r="CY60">
        <v>42.937</v>
      </c>
      <c r="CZ60">
        <v>41.625</v>
      </c>
      <c r="DA60">
        <v>42.312</v>
      </c>
      <c r="DB60">
        <v>42.625</v>
      </c>
      <c r="DC60">
        <v>838.485161290322</v>
      </c>
      <c r="DD60">
        <v>39.5170967741935</v>
      </c>
      <c r="DE60">
        <v>0</v>
      </c>
      <c r="DF60">
        <v>1620336215.5</v>
      </c>
      <c r="DG60">
        <v>0</v>
      </c>
      <c r="DH60">
        <v>1232.64461538462</v>
      </c>
      <c r="DI60">
        <v>-1.06188032806718</v>
      </c>
      <c r="DJ60">
        <v>-10.3282050479407</v>
      </c>
      <c r="DK60">
        <v>10922.1346153846</v>
      </c>
      <c r="DL60">
        <v>15</v>
      </c>
      <c r="DM60">
        <v>1620333530.6</v>
      </c>
      <c r="DN60" t="s">
        <v>299</v>
      </c>
      <c r="DO60">
        <v>1620333519.6</v>
      </c>
      <c r="DP60">
        <v>1620333530.6</v>
      </c>
      <c r="DQ60">
        <v>59</v>
      </c>
      <c r="DR60">
        <v>0.059</v>
      </c>
      <c r="DS60">
        <v>-0.002</v>
      </c>
      <c r="DT60">
        <v>2.59</v>
      </c>
      <c r="DU60">
        <v>-0.001</v>
      </c>
      <c r="DV60">
        <v>420</v>
      </c>
      <c r="DW60">
        <v>12</v>
      </c>
      <c r="DX60">
        <v>0.09</v>
      </c>
      <c r="DY60">
        <v>0.02</v>
      </c>
      <c r="DZ60">
        <v>-21.10115</v>
      </c>
      <c r="EA60">
        <v>-0.139501688555336</v>
      </c>
      <c r="EB60">
        <v>0.0229512635817726</v>
      </c>
      <c r="EC60">
        <v>1</v>
      </c>
      <c r="ED60">
        <v>1232.70514285714</v>
      </c>
      <c r="EE60">
        <v>-0.967045009782401</v>
      </c>
      <c r="EF60">
        <v>0.207383308717691</v>
      </c>
      <c r="EG60">
        <v>1</v>
      </c>
      <c r="EH60">
        <v>4.531374</v>
      </c>
      <c r="EI60">
        <v>-0.0332712945591026</v>
      </c>
      <c r="EJ60">
        <v>0.00332482691278806</v>
      </c>
      <c r="EK60">
        <v>1</v>
      </c>
      <c r="EL60">
        <v>3</v>
      </c>
      <c r="EM60">
        <v>3</v>
      </c>
      <c r="EN60" t="s">
        <v>303</v>
      </c>
      <c r="EO60">
        <v>100</v>
      </c>
      <c r="EP60">
        <v>100</v>
      </c>
      <c r="EQ60">
        <v>2.59</v>
      </c>
      <c r="ER60">
        <v>-0.001</v>
      </c>
      <c r="ES60">
        <v>2.58979999999991</v>
      </c>
      <c r="ET60">
        <v>0</v>
      </c>
      <c r="EU60">
        <v>0</v>
      </c>
      <c r="EV60">
        <v>0</v>
      </c>
      <c r="EW60">
        <v>-0.000965000000000771</v>
      </c>
      <c r="EX60">
        <v>0</v>
      </c>
      <c r="EY60">
        <v>0</v>
      </c>
      <c r="EZ60">
        <v>0</v>
      </c>
      <c r="FA60">
        <v>-1</v>
      </c>
      <c r="FB60">
        <v>-1</v>
      </c>
      <c r="FC60">
        <v>-1</v>
      </c>
      <c r="FD60">
        <v>-1</v>
      </c>
      <c r="FE60">
        <v>44.9</v>
      </c>
      <c r="FF60">
        <v>44.7</v>
      </c>
      <c r="FG60">
        <v>2</v>
      </c>
      <c r="FH60">
        <v>635.409</v>
      </c>
      <c r="FI60">
        <v>373.373</v>
      </c>
      <c r="FJ60">
        <v>24.9998</v>
      </c>
      <c r="FK60">
        <v>25.8703</v>
      </c>
      <c r="FL60">
        <v>29.9999</v>
      </c>
      <c r="FM60">
        <v>25.8451</v>
      </c>
      <c r="FN60">
        <v>25.868</v>
      </c>
      <c r="FO60">
        <v>20.7366</v>
      </c>
      <c r="FP60">
        <v>16.3058</v>
      </c>
      <c r="FQ60">
        <v>26.8732</v>
      </c>
      <c r="FR60">
        <v>25</v>
      </c>
      <c r="FS60">
        <v>420</v>
      </c>
      <c r="FT60">
        <v>12.936</v>
      </c>
      <c r="FU60">
        <v>101.399</v>
      </c>
      <c r="FV60">
        <v>102.223</v>
      </c>
    </row>
    <row r="61" spans="1:178">
      <c r="A61">
        <v>45</v>
      </c>
      <c r="B61">
        <v>1620336274.5</v>
      </c>
      <c r="C61">
        <v>2640.40000009537</v>
      </c>
      <c r="D61" t="s">
        <v>388</v>
      </c>
      <c r="E61" t="s">
        <v>389</v>
      </c>
      <c r="H61">
        <v>1620336266.5</v>
      </c>
      <c r="I61">
        <f>CE61*AG61*(CA61-CB61)/(100*BT61*(1000-AG61*CA61))</f>
        <v>0</v>
      </c>
      <c r="J61">
        <f>CE61*AG61*(BZ61-BY61*(1000-AG61*CB61)/(1000-AG61*CA61))/(100*BT61)</f>
        <v>0</v>
      </c>
      <c r="K61">
        <f>BY61 - IF(AG61&gt;1, J61*BT61*100.0/(AI61*CM61), 0)</f>
        <v>0</v>
      </c>
      <c r="L61">
        <f>((R61-I61/2)*K61-J61)/(R61+I61/2)</f>
        <v>0</v>
      </c>
      <c r="M61">
        <f>L61*(CF61+CG61)/1000.0</f>
        <v>0</v>
      </c>
      <c r="N61">
        <f>(BY61 - IF(AG61&gt;1, J61*BT61*100.0/(AI61*CM61), 0))*(CF61+CG61)/1000.0</f>
        <v>0</v>
      </c>
      <c r="O61">
        <f>2.0/((1/Q61-1/P61)+SIGN(Q61)*SQRT((1/Q61-1/P61)*(1/Q61-1/P61) + 4*BU61/((BU61+1)*(BU61+1))*(2*1/Q61*1/P61-1/P61*1/P61)))</f>
        <v>0</v>
      </c>
      <c r="P61">
        <f>IF(LEFT(BV61,1)&lt;&gt;"0",IF(LEFT(BV61,1)="1",3.0,BW61),$D$5+$E$5*(CM61*CF61/($K$5*1000))+$F$5*(CM61*CF61/($K$5*1000))*MAX(MIN(BT61,$J$5),$I$5)*MAX(MIN(BT61,$J$5),$I$5)+$G$5*MAX(MIN(BT61,$J$5),$I$5)*(CM61*CF61/($K$5*1000))+$H$5*(CM61*CF61/($K$5*1000))*(CM61*CF61/($K$5*1000)))</f>
        <v>0</v>
      </c>
      <c r="Q61">
        <f>I61*(1000-(1000*0.61365*exp(17.502*U61/(240.97+U61))/(CF61+CG61)+CA61)/2)/(1000*0.61365*exp(17.502*U61/(240.97+U61))/(CF61+CG61)-CA61)</f>
        <v>0</v>
      </c>
      <c r="R61">
        <f>1/((BU61+1)/(O61/1.6)+1/(P61/1.37)) + BU61/((BU61+1)/(O61/1.6) + BU61/(P61/1.37))</f>
        <v>0</v>
      </c>
      <c r="S61">
        <f>(BQ61*BS61)</f>
        <v>0</v>
      </c>
      <c r="T61">
        <f>(CH61+(S61+2*0.95*5.67E-8*(((CH61+$B$7)+273)^4-(CH61+273)^4)-44100*I61)/(1.84*29.3*P61+8*0.95*5.67E-8*(CH61+273)^3))</f>
        <v>0</v>
      </c>
      <c r="U61">
        <f>($C$7*CI61+$D$7*CJ61+$E$7*T61)</f>
        <v>0</v>
      </c>
      <c r="V61">
        <f>0.61365*exp(17.502*U61/(240.97+U61))</f>
        <v>0</v>
      </c>
      <c r="W61">
        <f>(X61/Y61*100)</f>
        <v>0</v>
      </c>
      <c r="X61">
        <f>CA61*(CF61+CG61)/1000</f>
        <v>0</v>
      </c>
      <c r="Y61">
        <f>0.61365*exp(17.502*CH61/(240.97+CH61))</f>
        <v>0</v>
      </c>
      <c r="Z61">
        <f>(V61-CA61*(CF61+CG61)/1000)</f>
        <v>0</v>
      </c>
      <c r="AA61">
        <f>(-I61*44100)</f>
        <v>0</v>
      </c>
      <c r="AB61">
        <f>2*29.3*P61*0.92*(CH61-U61)</f>
        <v>0</v>
      </c>
      <c r="AC61">
        <f>2*0.95*5.67E-8*(((CH61+$B$7)+273)^4-(U61+273)^4)</f>
        <v>0</v>
      </c>
      <c r="AD61">
        <f>S61+AC61+AA61+AB61</f>
        <v>0</v>
      </c>
      <c r="AE61">
        <v>0</v>
      </c>
      <c r="AF61">
        <v>0</v>
      </c>
      <c r="AG61">
        <f>IF(AE61*$H$13&gt;=AI61,1.0,(AI61/(AI61-AE61*$H$13)))</f>
        <v>0</v>
      </c>
      <c r="AH61">
        <f>(AG61-1)*100</f>
        <v>0</v>
      </c>
      <c r="AI61">
        <f>MAX(0,($B$13+$C$13*CM61)/(1+$D$13*CM61)*CF61/(CH61+273)*$E$13)</f>
        <v>0</v>
      </c>
      <c r="AJ61" t="s">
        <v>297</v>
      </c>
      <c r="AK61">
        <v>0</v>
      </c>
      <c r="AL61">
        <v>0</v>
      </c>
      <c r="AM61">
        <f>AL61-AK61</f>
        <v>0</v>
      </c>
      <c r="AN61">
        <f>AM61/AL61</f>
        <v>0</v>
      </c>
      <c r="AO61">
        <v>0</v>
      </c>
      <c r="AP61" t="s">
        <v>297</v>
      </c>
      <c r="AQ61">
        <v>0</v>
      </c>
      <c r="AR61">
        <v>0</v>
      </c>
      <c r="AS61">
        <f>1-AQ61/AR61</f>
        <v>0</v>
      </c>
      <c r="AT61">
        <v>0.5</v>
      </c>
      <c r="AU61">
        <f>BQ61</f>
        <v>0</v>
      </c>
      <c r="AV61">
        <f>J61</f>
        <v>0</v>
      </c>
      <c r="AW61">
        <f>AS61*AT61*AU61</f>
        <v>0</v>
      </c>
      <c r="AX61">
        <f>BC61/AR61</f>
        <v>0</v>
      </c>
      <c r="AY61">
        <f>(AV61-AO61)/AU61</f>
        <v>0</v>
      </c>
      <c r="AZ61">
        <f>(AL61-AR61)/AR61</f>
        <v>0</v>
      </c>
      <c r="BA61" t="s">
        <v>297</v>
      </c>
      <c r="BB61">
        <v>0</v>
      </c>
      <c r="BC61">
        <f>AR61-BB61</f>
        <v>0</v>
      </c>
      <c r="BD61">
        <f>(AR61-AQ61)/(AR61-BB61)</f>
        <v>0</v>
      </c>
      <c r="BE61">
        <f>(AL61-AR61)/(AL61-BB61)</f>
        <v>0</v>
      </c>
      <c r="BF61">
        <f>(AR61-AQ61)/(AR61-AK61)</f>
        <v>0</v>
      </c>
      <c r="BG61">
        <f>(AL61-AR61)/(AL61-AK61)</f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f>$B$11*CN61+$C$11*CO61+$F$11*CP61*(1-CS61)</f>
        <v>0</v>
      </c>
      <c r="BQ61">
        <f>BP61*BR61</f>
        <v>0</v>
      </c>
      <c r="BR61">
        <f>($B$11*$D$9+$C$11*$D$9+$F$11*((DC61+CU61)/MAX(DC61+CU61+DD61, 0.1)*$I$9+DD61/MAX(DC61+CU61+DD61, 0.1)*$J$9))/($B$11+$C$11+$F$11)</f>
        <v>0</v>
      </c>
      <c r="BS61">
        <f>($B$11*$K$9+$C$11*$K$9+$F$11*((DC61+CU61)/MAX(DC61+CU61+DD61, 0.1)*$P$9+DD61/MAX(DC61+CU61+DD61, 0.1)*$Q$9))/($B$11+$C$11+$F$11)</f>
        <v>0</v>
      </c>
      <c r="BT61">
        <v>6</v>
      </c>
      <c r="BU61">
        <v>0.5</v>
      </c>
      <c r="BV61" t="s">
        <v>298</v>
      </c>
      <c r="BW61">
        <v>2</v>
      </c>
      <c r="BX61">
        <v>1620336266.5</v>
      </c>
      <c r="BY61">
        <v>398.937677419355</v>
      </c>
      <c r="BZ61">
        <v>420.001419354839</v>
      </c>
      <c r="CA61">
        <v>17.5151612903226</v>
      </c>
      <c r="CB61">
        <v>13.0329387096774</v>
      </c>
      <c r="CC61">
        <v>396.347870967742</v>
      </c>
      <c r="CD61">
        <v>17.5161193548387</v>
      </c>
      <c r="CE61">
        <v>600.019225806452</v>
      </c>
      <c r="CF61">
        <v>100.245161290323</v>
      </c>
      <c r="CG61">
        <v>0.0999359967741936</v>
      </c>
      <c r="CH61">
        <v>26.4571387096774</v>
      </c>
      <c r="CI61">
        <v>25.4111806451613</v>
      </c>
      <c r="CJ61">
        <v>999.9</v>
      </c>
      <c r="CK61">
        <v>0</v>
      </c>
      <c r="CL61">
        <v>0</v>
      </c>
      <c r="CM61">
        <v>10005.6451612903</v>
      </c>
      <c r="CN61">
        <v>0</v>
      </c>
      <c r="CO61">
        <v>0.221023</v>
      </c>
      <c r="CP61">
        <v>882.994677419355</v>
      </c>
      <c r="CQ61">
        <v>0.954992580645161</v>
      </c>
      <c r="CR61">
        <v>0.0450078516129032</v>
      </c>
      <c r="CS61">
        <v>0</v>
      </c>
      <c r="CT61">
        <v>1232.47322580645</v>
      </c>
      <c r="CU61">
        <v>4.99999</v>
      </c>
      <c r="CV61">
        <v>10920.0967741935</v>
      </c>
      <c r="CW61">
        <v>7633.08</v>
      </c>
      <c r="CX61">
        <v>40.062</v>
      </c>
      <c r="CY61">
        <v>42.937</v>
      </c>
      <c r="CZ61">
        <v>41.625</v>
      </c>
      <c r="DA61">
        <v>42.312</v>
      </c>
      <c r="DB61">
        <v>42.625</v>
      </c>
      <c r="DC61">
        <v>838.478709677419</v>
      </c>
      <c r="DD61">
        <v>39.5161290322581</v>
      </c>
      <c r="DE61">
        <v>0</v>
      </c>
      <c r="DF61">
        <v>1620336275.5</v>
      </c>
      <c r="DG61">
        <v>0</v>
      </c>
      <c r="DH61">
        <v>1232.44615384615</v>
      </c>
      <c r="DI61">
        <v>2.8629059925704</v>
      </c>
      <c r="DJ61">
        <v>25.357264876454</v>
      </c>
      <c r="DK61">
        <v>10920.3269230769</v>
      </c>
      <c r="DL61">
        <v>15</v>
      </c>
      <c r="DM61">
        <v>1620333530.6</v>
      </c>
      <c r="DN61" t="s">
        <v>299</v>
      </c>
      <c r="DO61">
        <v>1620333519.6</v>
      </c>
      <c r="DP61">
        <v>1620333530.6</v>
      </c>
      <c r="DQ61">
        <v>59</v>
      </c>
      <c r="DR61">
        <v>0.059</v>
      </c>
      <c r="DS61">
        <v>-0.002</v>
      </c>
      <c r="DT61">
        <v>2.59</v>
      </c>
      <c r="DU61">
        <v>-0.001</v>
      </c>
      <c r="DV61">
        <v>420</v>
      </c>
      <c r="DW61">
        <v>12</v>
      </c>
      <c r="DX61">
        <v>0.09</v>
      </c>
      <c r="DY61">
        <v>0.02</v>
      </c>
      <c r="DZ61">
        <v>-21.06624</v>
      </c>
      <c r="EA61">
        <v>0.156135084427832</v>
      </c>
      <c r="EB61">
        <v>0.0288056487515905</v>
      </c>
      <c r="EC61">
        <v>1</v>
      </c>
      <c r="ED61">
        <v>1232.40285714286</v>
      </c>
      <c r="EE61">
        <v>1.73495107632325</v>
      </c>
      <c r="EF61">
        <v>0.319835416859269</v>
      </c>
      <c r="EG61">
        <v>1</v>
      </c>
      <c r="EH61">
        <v>4.488914</v>
      </c>
      <c r="EI61">
        <v>-0.0452670168855583</v>
      </c>
      <c r="EJ61">
        <v>0.0160075564656196</v>
      </c>
      <c r="EK61">
        <v>1</v>
      </c>
      <c r="EL61">
        <v>3</v>
      </c>
      <c r="EM61">
        <v>3</v>
      </c>
      <c r="EN61" t="s">
        <v>303</v>
      </c>
      <c r="EO61">
        <v>100</v>
      </c>
      <c r="EP61">
        <v>100</v>
      </c>
      <c r="EQ61">
        <v>2.589</v>
      </c>
      <c r="ER61">
        <v>-0.001</v>
      </c>
      <c r="ES61">
        <v>2.58979999999991</v>
      </c>
      <c r="ET61">
        <v>0</v>
      </c>
      <c r="EU61">
        <v>0</v>
      </c>
      <c r="EV61">
        <v>0</v>
      </c>
      <c r="EW61">
        <v>-0.000965000000000771</v>
      </c>
      <c r="EX61">
        <v>0</v>
      </c>
      <c r="EY61">
        <v>0</v>
      </c>
      <c r="EZ61">
        <v>0</v>
      </c>
      <c r="FA61">
        <v>-1</v>
      </c>
      <c r="FB61">
        <v>-1</v>
      </c>
      <c r="FC61">
        <v>-1</v>
      </c>
      <c r="FD61">
        <v>-1</v>
      </c>
      <c r="FE61">
        <v>45.9</v>
      </c>
      <c r="FF61">
        <v>45.7</v>
      </c>
      <c r="FG61">
        <v>2</v>
      </c>
      <c r="FH61">
        <v>635.496</v>
      </c>
      <c r="FI61">
        <v>373.341</v>
      </c>
      <c r="FJ61">
        <v>24.9998</v>
      </c>
      <c r="FK61">
        <v>25.8616</v>
      </c>
      <c r="FL61">
        <v>30.0001</v>
      </c>
      <c r="FM61">
        <v>25.8381</v>
      </c>
      <c r="FN61">
        <v>25.8594</v>
      </c>
      <c r="FO61">
        <v>20.7372</v>
      </c>
      <c r="FP61">
        <v>16.5832</v>
      </c>
      <c r="FQ61">
        <v>27.2458</v>
      </c>
      <c r="FR61">
        <v>25</v>
      </c>
      <c r="FS61">
        <v>420</v>
      </c>
      <c r="FT61">
        <v>12.977</v>
      </c>
      <c r="FU61">
        <v>101.403</v>
      </c>
      <c r="FV61">
        <v>102.226</v>
      </c>
    </row>
    <row r="62" spans="1:178">
      <c r="A62">
        <v>46</v>
      </c>
      <c r="B62">
        <v>1620336334.6</v>
      </c>
      <c r="C62">
        <v>2700.5</v>
      </c>
      <c r="D62" t="s">
        <v>390</v>
      </c>
      <c r="E62" t="s">
        <v>391</v>
      </c>
      <c r="H62">
        <v>1620336326.85</v>
      </c>
      <c r="I62">
        <f>CE62*AG62*(CA62-CB62)/(100*BT62*(1000-AG62*CA62))</f>
        <v>0</v>
      </c>
      <c r="J62">
        <f>CE62*AG62*(BZ62-BY62*(1000-AG62*CB62)/(1000-AG62*CA62))/(100*BT62)</f>
        <v>0</v>
      </c>
      <c r="K62">
        <f>BY62 - IF(AG62&gt;1, J62*BT62*100.0/(AI62*CM62), 0)</f>
        <v>0</v>
      </c>
      <c r="L62">
        <f>((R62-I62/2)*K62-J62)/(R62+I62/2)</f>
        <v>0</v>
      </c>
      <c r="M62">
        <f>L62*(CF62+CG62)/1000.0</f>
        <v>0</v>
      </c>
      <c r="N62">
        <f>(BY62 - IF(AG62&gt;1, J62*BT62*100.0/(AI62*CM62), 0))*(CF62+CG62)/1000.0</f>
        <v>0</v>
      </c>
      <c r="O62">
        <f>2.0/((1/Q62-1/P62)+SIGN(Q62)*SQRT((1/Q62-1/P62)*(1/Q62-1/P62) + 4*BU62/((BU62+1)*(BU62+1))*(2*1/Q62*1/P62-1/P62*1/P62)))</f>
        <v>0</v>
      </c>
      <c r="P62">
        <f>IF(LEFT(BV62,1)&lt;&gt;"0",IF(LEFT(BV62,1)="1",3.0,BW62),$D$5+$E$5*(CM62*CF62/($K$5*1000))+$F$5*(CM62*CF62/($K$5*1000))*MAX(MIN(BT62,$J$5),$I$5)*MAX(MIN(BT62,$J$5),$I$5)+$G$5*MAX(MIN(BT62,$J$5),$I$5)*(CM62*CF62/($K$5*1000))+$H$5*(CM62*CF62/($K$5*1000))*(CM62*CF62/($K$5*1000)))</f>
        <v>0</v>
      </c>
      <c r="Q62">
        <f>I62*(1000-(1000*0.61365*exp(17.502*U62/(240.97+U62))/(CF62+CG62)+CA62)/2)/(1000*0.61365*exp(17.502*U62/(240.97+U62))/(CF62+CG62)-CA62)</f>
        <v>0</v>
      </c>
      <c r="R62">
        <f>1/((BU62+1)/(O62/1.6)+1/(P62/1.37)) + BU62/((BU62+1)/(O62/1.6) + BU62/(P62/1.37))</f>
        <v>0</v>
      </c>
      <c r="S62">
        <f>(BQ62*BS62)</f>
        <v>0</v>
      </c>
      <c r="T62">
        <f>(CH62+(S62+2*0.95*5.67E-8*(((CH62+$B$7)+273)^4-(CH62+273)^4)-44100*I62)/(1.84*29.3*P62+8*0.95*5.67E-8*(CH62+273)^3))</f>
        <v>0</v>
      </c>
      <c r="U62">
        <f>($C$7*CI62+$D$7*CJ62+$E$7*T62)</f>
        <v>0</v>
      </c>
      <c r="V62">
        <f>0.61365*exp(17.502*U62/(240.97+U62))</f>
        <v>0</v>
      </c>
      <c r="W62">
        <f>(X62/Y62*100)</f>
        <v>0</v>
      </c>
      <c r="X62">
        <f>CA62*(CF62+CG62)/1000</f>
        <v>0</v>
      </c>
      <c r="Y62">
        <f>0.61365*exp(17.502*CH62/(240.97+CH62))</f>
        <v>0</v>
      </c>
      <c r="Z62">
        <f>(V62-CA62*(CF62+CG62)/1000)</f>
        <v>0</v>
      </c>
      <c r="AA62">
        <f>(-I62*44100)</f>
        <v>0</v>
      </c>
      <c r="AB62">
        <f>2*29.3*P62*0.92*(CH62-U62)</f>
        <v>0</v>
      </c>
      <c r="AC62">
        <f>2*0.95*5.67E-8*(((CH62+$B$7)+273)^4-(U62+273)^4)</f>
        <v>0</v>
      </c>
      <c r="AD62">
        <f>S62+AC62+AA62+AB62</f>
        <v>0</v>
      </c>
      <c r="AE62">
        <v>0</v>
      </c>
      <c r="AF62">
        <v>0</v>
      </c>
      <c r="AG62">
        <f>IF(AE62*$H$13&gt;=AI62,1.0,(AI62/(AI62-AE62*$H$13)))</f>
        <v>0</v>
      </c>
      <c r="AH62">
        <f>(AG62-1)*100</f>
        <v>0</v>
      </c>
      <c r="AI62">
        <f>MAX(0,($B$13+$C$13*CM62)/(1+$D$13*CM62)*CF62/(CH62+273)*$E$13)</f>
        <v>0</v>
      </c>
      <c r="AJ62" t="s">
        <v>297</v>
      </c>
      <c r="AK62">
        <v>0</v>
      </c>
      <c r="AL62">
        <v>0</v>
      </c>
      <c r="AM62">
        <f>AL62-AK62</f>
        <v>0</v>
      </c>
      <c r="AN62">
        <f>AM62/AL62</f>
        <v>0</v>
      </c>
      <c r="AO62">
        <v>0</v>
      </c>
      <c r="AP62" t="s">
        <v>297</v>
      </c>
      <c r="AQ62">
        <v>0</v>
      </c>
      <c r="AR62">
        <v>0</v>
      </c>
      <c r="AS62">
        <f>1-AQ62/AR62</f>
        <v>0</v>
      </c>
      <c r="AT62">
        <v>0.5</v>
      </c>
      <c r="AU62">
        <f>BQ62</f>
        <v>0</v>
      </c>
      <c r="AV62">
        <f>J62</f>
        <v>0</v>
      </c>
      <c r="AW62">
        <f>AS62*AT62*AU62</f>
        <v>0</v>
      </c>
      <c r="AX62">
        <f>BC62/AR62</f>
        <v>0</v>
      </c>
      <c r="AY62">
        <f>(AV62-AO62)/AU62</f>
        <v>0</v>
      </c>
      <c r="AZ62">
        <f>(AL62-AR62)/AR62</f>
        <v>0</v>
      </c>
      <c r="BA62" t="s">
        <v>297</v>
      </c>
      <c r="BB62">
        <v>0</v>
      </c>
      <c r="BC62">
        <f>AR62-BB62</f>
        <v>0</v>
      </c>
      <c r="BD62">
        <f>(AR62-AQ62)/(AR62-BB62)</f>
        <v>0</v>
      </c>
      <c r="BE62">
        <f>(AL62-AR62)/(AL62-BB62)</f>
        <v>0</v>
      </c>
      <c r="BF62">
        <f>(AR62-AQ62)/(AR62-AK62)</f>
        <v>0</v>
      </c>
      <c r="BG62">
        <f>(AL62-AR62)/(AL62-AK62)</f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f>$B$11*CN62+$C$11*CO62+$F$11*CP62*(1-CS62)</f>
        <v>0</v>
      </c>
      <c r="BQ62">
        <f>BP62*BR62</f>
        <v>0</v>
      </c>
      <c r="BR62">
        <f>($B$11*$D$9+$C$11*$D$9+$F$11*((DC62+CU62)/MAX(DC62+CU62+DD62, 0.1)*$I$9+DD62/MAX(DC62+CU62+DD62, 0.1)*$J$9))/($B$11+$C$11+$F$11)</f>
        <v>0</v>
      </c>
      <c r="BS62">
        <f>($B$11*$K$9+$C$11*$K$9+$F$11*((DC62+CU62)/MAX(DC62+CU62+DD62, 0.1)*$P$9+DD62/MAX(DC62+CU62+DD62, 0.1)*$Q$9))/($B$11+$C$11+$F$11)</f>
        <v>0</v>
      </c>
      <c r="BT62">
        <v>6</v>
      </c>
      <c r="BU62">
        <v>0.5</v>
      </c>
      <c r="BV62" t="s">
        <v>298</v>
      </c>
      <c r="BW62">
        <v>2</v>
      </c>
      <c r="BX62">
        <v>1620336326.85</v>
      </c>
      <c r="BY62">
        <v>398.975366666667</v>
      </c>
      <c r="BZ62">
        <v>420.001133333333</v>
      </c>
      <c r="CA62">
        <v>17.4979166666667</v>
      </c>
      <c r="CB62">
        <v>13.0109733333333</v>
      </c>
      <c r="CC62">
        <v>396.385766666667</v>
      </c>
      <c r="CD62">
        <v>17.49888</v>
      </c>
      <c r="CE62">
        <v>600.010833333333</v>
      </c>
      <c r="CF62">
        <v>100.2461</v>
      </c>
      <c r="CG62">
        <v>0.0997394333333333</v>
      </c>
      <c r="CH62">
        <v>26.4449366666667</v>
      </c>
      <c r="CI62">
        <v>25.39925</v>
      </c>
      <c r="CJ62">
        <v>999.9</v>
      </c>
      <c r="CK62">
        <v>0</v>
      </c>
      <c r="CL62">
        <v>0</v>
      </c>
      <c r="CM62">
        <v>10002.498</v>
      </c>
      <c r="CN62">
        <v>0</v>
      </c>
      <c r="CO62">
        <v>0.221023</v>
      </c>
      <c r="CP62">
        <v>882.990366666667</v>
      </c>
      <c r="CQ62">
        <v>0.954994</v>
      </c>
      <c r="CR62">
        <v>0.0450063766666667</v>
      </c>
      <c r="CS62">
        <v>0</v>
      </c>
      <c r="CT62">
        <v>1232.52666666667</v>
      </c>
      <c r="CU62">
        <v>4.99999</v>
      </c>
      <c r="CV62">
        <v>10920.7766666667</v>
      </c>
      <c r="CW62">
        <v>7633.04766666667</v>
      </c>
      <c r="CX62">
        <v>40.0496</v>
      </c>
      <c r="CY62">
        <v>42.9328666666666</v>
      </c>
      <c r="CZ62">
        <v>41.625</v>
      </c>
      <c r="DA62">
        <v>42.312</v>
      </c>
      <c r="DB62">
        <v>42.625</v>
      </c>
      <c r="DC62">
        <v>838.476</v>
      </c>
      <c r="DD62">
        <v>39.5143333333333</v>
      </c>
      <c r="DE62">
        <v>0</v>
      </c>
      <c r="DF62">
        <v>1620336335.5</v>
      </c>
      <c r="DG62">
        <v>0</v>
      </c>
      <c r="DH62">
        <v>1232.54923076923</v>
      </c>
      <c r="DI62">
        <v>0.0423931696693734</v>
      </c>
      <c r="DJ62">
        <v>1.58974360719808</v>
      </c>
      <c r="DK62">
        <v>10920.6269230769</v>
      </c>
      <c r="DL62">
        <v>15</v>
      </c>
      <c r="DM62">
        <v>1620333530.6</v>
      </c>
      <c r="DN62" t="s">
        <v>299</v>
      </c>
      <c r="DO62">
        <v>1620333519.6</v>
      </c>
      <c r="DP62">
        <v>1620333530.6</v>
      </c>
      <c r="DQ62">
        <v>59</v>
      </c>
      <c r="DR62">
        <v>0.059</v>
      </c>
      <c r="DS62">
        <v>-0.002</v>
      </c>
      <c r="DT62">
        <v>2.59</v>
      </c>
      <c r="DU62">
        <v>-0.001</v>
      </c>
      <c r="DV62">
        <v>420</v>
      </c>
      <c r="DW62">
        <v>12</v>
      </c>
      <c r="DX62">
        <v>0.09</v>
      </c>
      <c r="DY62">
        <v>0.02</v>
      </c>
      <c r="DZ62">
        <v>-21.0252463414634</v>
      </c>
      <c r="EA62">
        <v>-0.00993867595820991</v>
      </c>
      <c r="EB62">
        <v>0.0250825864924592</v>
      </c>
      <c r="EC62">
        <v>1</v>
      </c>
      <c r="ED62">
        <v>1232.52205882353</v>
      </c>
      <c r="EE62">
        <v>0.633714786529095</v>
      </c>
      <c r="EF62">
        <v>0.188754110383999</v>
      </c>
      <c r="EG62">
        <v>1</v>
      </c>
      <c r="EH62">
        <v>4.48764219512195</v>
      </c>
      <c r="EI62">
        <v>-0.0119358188153264</v>
      </c>
      <c r="EJ62">
        <v>0.00146167713927822</v>
      </c>
      <c r="EK62">
        <v>1</v>
      </c>
      <c r="EL62">
        <v>3</v>
      </c>
      <c r="EM62">
        <v>3</v>
      </c>
      <c r="EN62" t="s">
        <v>303</v>
      </c>
      <c r="EO62">
        <v>100</v>
      </c>
      <c r="EP62">
        <v>100</v>
      </c>
      <c r="EQ62">
        <v>2.59</v>
      </c>
      <c r="ER62">
        <v>-0.0009</v>
      </c>
      <c r="ES62">
        <v>2.58979999999991</v>
      </c>
      <c r="ET62">
        <v>0</v>
      </c>
      <c r="EU62">
        <v>0</v>
      </c>
      <c r="EV62">
        <v>0</v>
      </c>
      <c r="EW62">
        <v>-0.000965000000000771</v>
      </c>
      <c r="EX62">
        <v>0</v>
      </c>
      <c r="EY62">
        <v>0</v>
      </c>
      <c r="EZ62">
        <v>0</v>
      </c>
      <c r="FA62">
        <v>-1</v>
      </c>
      <c r="FB62">
        <v>-1</v>
      </c>
      <c r="FC62">
        <v>-1</v>
      </c>
      <c r="FD62">
        <v>-1</v>
      </c>
      <c r="FE62">
        <v>46.9</v>
      </c>
      <c r="FF62">
        <v>46.7</v>
      </c>
      <c r="FG62">
        <v>2</v>
      </c>
      <c r="FH62">
        <v>635.295</v>
      </c>
      <c r="FI62">
        <v>373.732</v>
      </c>
      <c r="FJ62">
        <v>24.9998</v>
      </c>
      <c r="FK62">
        <v>25.8512</v>
      </c>
      <c r="FL62">
        <v>30</v>
      </c>
      <c r="FM62">
        <v>25.8272</v>
      </c>
      <c r="FN62">
        <v>25.8506</v>
      </c>
      <c r="FO62">
        <v>20.7377</v>
      </c>
      <c r="FP62">
        <v>16.5832</v>
      </c>
      <c r="FQ62">
        <v>27.2458</v>
      </c>
      <c r="FR62">
        <v>25</v>
      </c>
      <c r="FS62">
        <v>420</v>
      </c>
      <c r="FT62">
        <v>13.0215</v>
      </c>
      <c r="FU62">
        <v>101.405</v>
      </c>
      <c r="FV62">
        <v>102.229</v>
      </c>
    </row>
    <row r="63" spans="1:178">
      <c r="A63">
        <v>47</v>
      </c>
      <c r="B63">
        <v>1620336394.6</v>
      </c>
      <c r="C63">
        <v>2760.5</v>
      </c>
      <c r="D63" t="s">
        <v>392</v>
      </c>
      <c r="E63" t="s">
        <v>393</v>
      </c>
      <c r="H63">
        <v>1620336386.6</v>
      </c>
      <c r="I63">
        <f>CE63*AG63*(CA63-CB63)/(100*BT63*(1000-AG63*CA63))</f>
        <v>0</v>
      </c>
      <c r="J63">
        <f>CE63*AG63*(BZ63-BY63*(1000-AG63*CB63)/(1000-AG63*CA63))/(100*BT63)</f>
        <v>0</v>
      </c>
      <c r="K63">
        <f>BY63 - IF(AG63&gt;1, J63*BT63*100.0/(AI63*CM63), 0)</f>
        <v>0</v>
      </c>
      <c r="L63">
        <f>((R63-I63/2)*K63-J63)/(R63+I63/2)</f>
        <v>0</v>
      </c>
      <c r="M63">
        <f>L63*(CF63+CG63)/1000.0</f>
        <v>0</v>
      </c>
      <c r="N63">
        <f>(BY63 - IF(AG63&gt;1, J63*BT63*100.0/(AI63*CM63), 0))*(CF63+CG63)/1000.0</f>
        <v>0</v>
      </c>
      <c r="O63">
        <f>2.0/((1/Q63-1/P63)+SIGN(Q63)*SQRT((1/Q63-1/P63)*(1/Q63-1/P63) + 4*BU63/((BU63+1)*(BU63+1))*(2*1/Q63*1/P63-1/P63*1/P63)))</f>
        <v>0</v>
      </c>
      <c r="P63">
        <f>IF(LEFT(BV63,1)&lt;&gt;"0",IF(LEFT(BV63,1)="1",3.0,BW63),$D$5+$E$5*(CM63*CF63/($K$5*1000))+$F$5*(CM63*CF63/($K$5*1000))*MAX(MIN(BT63,$J$5),$I$5)*MAX(MIN(BT63,$J$5),$I$5)+$G$5*MAX(MIN(BT63,$J$5),$I$5)*(CM63*CF63/($K$5*1000))+$H$5*(CM63*CF63/($K$5*1000))*(CM63*CF63/($K$5*1000)))</f>
        <v>0</v>
      </c>
      <c r="Q63">
        <f>I63*(1000-(1000*0.61365*exp(17.502*U63/(240.97+U63))/(CF63+CG63)+CA63)/2)/(1000*0.61365*exp(17.502*U63/(240.97+U63))/(CF63+CG63)-CA63)</f>
        <v>0</v>
      </c>
      <c r="R63">
        <f>1/((BU63+1)/(O63/1.6)+1/(P63/1.37)) + BU63/((BU63+1)/(O63/1.6) + BU63/(P63/1.37))</f>
        <v>0</v>
      </c>
      <c r="S63">
        <f>(BQ63*BS63)</f>
        <v>0</v>
      </c>
      <c r="T63">
        <f>(CH63+(S63+2*0.95*5.67E-8*(((CH63+$B$7)+273)^4-(CH63+273)^4)-44100*I63)/(1.84*29.3*P63+8*0.95*5.67E-8*(CH63+273)^3))</f>
        <v>0</v>
      </c>
      <c r="U63">
        <f>($C$7*CI63+$D$7*CJ63+$E$7*T63)</f>
        <v>0</v>
      </c>
      <c r="V63">
        <f>0.61365*exp(17.502*U63/(240.97+U63))</f>
        <v>0</v>
      </c>
      <c r="W63">
        <f>(X63/Y63*100)</f>
        <v>0</v>
      </c>
      <c r="X63">
        <f>CA63*(CF63+CG63)/1000</f>
        <v>0</v>
      </c>
      <c r="Y63">
        <f>0.61365*exp(17.502*CH63/(240.97+CH63))</f>
        <v>0</v>
      </c>
      <c r="Z63">
        <f>(V63-CA63*(CF63+CG63)/1000)</f>
        <v>0</v>
      </c>
      <c r="AA63">
        <f>(-I63*44100)</f>
        <v>0</v>
      </c>
      <c r="AB63">
        <f>2*29.3*P63*0.92*(CH63-U63)</f>
        <v>0</v>
      </c>
      <c r="AC63">
        <f>2*0.95*5.67E-8*(((CH63+$B$7)+273)^4-(U63+273)^4)</f>
        <v>0</v>
      </c>
      <c r="AD63">
        <f>S63+AC63+AA63+AB63</f>
        <v>0</v>
      </c>
      <c r="AE63">
        <v>0</v>
      </c>
      <c r="AF63">
        <v>0</v>
      </c>
      <c r="AG63">
        <f>IF(AE63*$H$13&gt;=AI63,1.0,(AI63/(AI63-AE63*$H$13)))</f>
        <v>0</v>
      </c>
      <c r="AH63">
        <f>(AG63-1)*100</f>
        <v>0</v>
      </c>
      <c r="AI63">
        <f>MAX(0,($B$13+$C$13*CM63)/(1+$D$13*CM63)*CF63/(CH63+273)*$E$13)</f>
        <v>0</v>
      </c>
      <c r="AJ63" t="s">
        <v>297</v>
      </c>
      <c r="AK63">
        <v>0</v>
      </c>
      <c r="AL63">
        <v>0</v>
      </c>
      <c r="AM63">
        <f>AL63-AK63</f>
        <v>0</v>
      </c>
      <c r="AN63">
        <f>AM63/AL63</f>
        <v>0</v>
      </c>
      <c r="AO63">
        <v>0</v>
      </c>
      <c r="AP63" t="s">
        <v>297</v>
      </c>
      <c r="AQ63">
        <v>0</v>
      </c>
      <c r="AR63">
        <v>0</v>
      </c>
      <c r="AS63">
        <f>1-AQ63/AR63</f>
        <v>0</v>
      </c>
      <c r="AT63">
        <v>0.5</v>
      </c>
      <c r="AU63">
        <f>BQ63</f>
        <v>0</v>
      </c>
      <c r="AV63">
        <f>J63</f>
        <v>0</v>
      </c>
      <c r="AW63">
        <f>AS63*AT63*AU63</f>
        <v>0</v>
      </c>
      <c r="AX63">
        <f>BC63/AR63</f>
        <v>0</v>
      </c>
      <c r="AY63">
        <f>(AV63-AO63)/AU63</f>
        <v>0</v>
      </c>
      <c r="AZ63">
        <f>(AL63-AR63)/AR63</f>
        <v>0</v>
      </c>
      <c r="BA63" t="s">
        <v>297</v>
      </c>
      <c r="BB63">
        <v>0</v>
      </c>
      <c r="BC63">
        <f>AR63-BB63</f>
        <v>0</v>
      </c>
      <c r="BD63">
        <f>(AR63-AQ63)/(AR63-BB63)</f>
        <v>0</v>
      </c>
      <c r="BE63">
        <f>(AL63-AR63)/(AL63-BB63)</f>
        <v>0</v>
      </c>
      <c r="BF63">
        <f>(AR63-AQ63)/(AR63-AK63)</f>
        <v>0</v>
      </c>
      <c r="BG63">
        <f>(AL63-AR63)/(AL63-AK63)</f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f>$B$11*CN63+$C$11*CO63+$F$11*CP63*(1-CS63)</f>
        <v>0</v>
      </c>
      <c r="BQ63">
        <f>BP63*BR63</f>
        <v>0</v>
      </c>
      <c r="BR63">
        <f>($B$11*$D$9+$C$11*$D$9+$F$11*((DC63+CU63)/MAX(DC63+CU63+DD63, 0.1)*$I$9+DD63/MAX(DC63+CU63+DD63, 0.1)*$J$9))/($B$11+$C$11+$F$11)</f>
        <v>0</v>
      </c>
      <c r="BS63">
        <f>($B$11*$K$9+$C$11*$K$9+$F$11*((DC63+CU63)/MAX(DC63+CU63+DD63, 0.1)*$P$9+DD63/MAX(DC63+CU63+DD63, 0.1)*$Q$9))/($B$11+$C$11+$F$11)</f>
        <v>0</v>
      </c>
      <c r="BT63">
        <v>6</v>
      </c>
      <c r="BU63">
        <v>0.5</v>
      </c>
      <c r="BV63" t="s">
        <v>298</v>
      </c>
      <c r="BW63">
        <v>2</v>
      </c>
      <c r="BX63">
        <v>1620336386.6</v>
      </c>
      <c r="BY63">
        <v>399.002516129032</v>
      </c>
      <c r="BZ63">
        <v>420.004935483871</v>
      </c>
      <c r="CA63">
        <v>17.5103032258064</v>
      </c>
      <c r="CB63">
        <v>13.0375580645161</v>
      </c>
      <c r="CC63">
        <v>396.412774193548</v>
      </c>
      <c r="CD63">
        <v>17.5112612903226</v>
      </c>
      <c r="CE63">
        <v>600.01535483871</v>
      </c>
      <c r="CF63">
        <v>100.247193548387</v>
      </c>
      <c r="CG63">
        <v>0.0999645806451613</v>
      </c>
      <c r="CH63">
        <v>26.4382451612903</v>
      </c>
      <c r="CI63">
        <v>25.3769580645161</v>
      </c>
      <c r="CJ63">
        <v>999.9</v>
      </c>
      <c r="CK63">
        <v>0</v>
      </c>
      <c r="CL63">
        <v>0</v>
      </c>
      <c r="CM63">
        <v>9997.09967741936</v>
      </c>
      <c r="CN63">
        <v>0</v>
      </c>
      <c r="CO63">
        <v>0.221023</v>
      </c>
      <c r="CP63">
        <v>883.004516129032</v>
      </c>
      <c r="CQ63">
        <v>0.954992967741935</v>
      </c>
      <c r="CR63">
        <v>0.0450074516129032</v>
      </c>
      <c r="CS63">
        <v>0</v>
      </c>
      <c r="CT63">
        <v>1232.61451612903</v>
      </c>
      <c r="CU63">
        <v>4.99999</v>
      </c>
      <c r="CV63">
        <v>10922.164516129</v>
      </c>
      <c r="CW63">
        <v>7633.16741935484</v>
      </c>
      <c r="CX63">
        <v>40.038</v>
      </c>
      <c r="CY63">
        <v>42.909</v>
      </c>
      <c r="CZ63">
        <v>41.625</v>
      </c>
      <c r="DA63">
        <v>42.292</v>
      </c>
      <c r="DB63">
        <v>42.620935483871</v>
      </c>
      <c r="DC63">
        <v>838.487096774193</v>
      </c>
      <c r="DD63">
        <v>39.5161290322581</v>
      </c>
      <c r="DE63">
        <v>0</v>
      </c>
      <c r="DF63">
        <v>1620336395.5</v>
      </c>
      <c r="DG63">
        <v>0</v>
      </c>
      <c r="DH63">
        <v>1232.59846153846</v>
      </c>
      <c r="DI63">
        <v>1.20888890158054</v>
      </c>
      <c r="DJ63">
        <v>4.96068374668769</v>
      </c>
      <c r="DK63">
        <v>10922.0884615385</v>
      </c>
      <c r="DL63">
        <v>15</v>
      </c>
      <c r="DM63">
        <v>1620333530.6</v>
      </c>
      <c r="DN63" t="s">
        <v>299</v>
      </c>
      <c r="DO63">
        <v>1620333519.6</v>
      </c>
      <c r="DP63">
        <v>1620333530.6</v>
      </c>
      <c r="DQ63">
        <v>59</v>
      </c>
      <c r="DR63">
        <v>0.059</v>
      </c>
      <c r="DS63">
        <v>-0.002</v>
      </c>
      <c r="DT63">
        <v>2.59</v>
      </c>
      <c r="DU63">
        <v>-0.001</v>
      </c>
      <c r="DV63">
        <v>420</v>
      </c>
      <c r="DW63">
        <v>12</v>
      </c>
      <c r="DX63">
        <v>0.09</v>
      </c>
      <c r="DY63">
        <v>0.02</v>
      </c>
      <c r="DZ63">
        <v>-21.0048341463415</v>
      </c>
      <c r="EA63">
        <v>0.00664181184664976</v>
      </c>
      <c r="EB63">
        <v>0.030410753952814</v>
      </c>
      <c r="EC63">
        <v>1</v>
      </c>
      <c r="ED63">
        <v>1232.58382352941</v>
      </c>
      <c r="EE63">
        <v>0.732184800298282</v>
      </c>
      <c r="EF63">
        <v>0.217823656494675</v>
      </c>
      <c r="EG63">
        <v>1</v>
      </c>
      <c r="EH63">
        <v>4.47315146341463</v>
      </c>
      <c r="EI63">
        <v>-0.00590780487804799</v>
      </c>
      <c r="EJ63">
        <v>0.000993276325308125</v>
      </c>
      <c r="EK63">
        <v>1</v>
      </c>
      <c r="EL63">
        <v>3</v>
      </c>
      <c r="EM63">
        <v>3</v>
      </c>
      <c r="EN63" t="s">
        <v>303</v>
      </c>
      <c r="EO63">
        <v>100</v>
      </c>
      <c r="EP63">
        <v>100</v>
      </c>
      <c r="EQ63">
        <v>2.59</v>
      </c>
      <c r="ER63">
        <v>-0.001</v>
      </c>
      <c r="ES63">
        <v>2.58979999999991</v>
      </c>
      <c r="ET63">
        <v>0</v>
      </c>
      <c r="EU63">
        <v>0</v>
      </c>
      <c r="EV63">
        <v>0</v>
      </c>
      <c r="EW63">
        <v>-0.000965000000000771</v>
      </c>
      <c r="EX63">
        <v>0</v>
      </c>
      <c r="EY63">
        <v>0</v>
      </c>
      <c r="EZ63">
        <v>0</v>
      </c>
      <c r="FA63">
        <v>-1</v>
      </c>
      <c r="FB63">
        <v>-1</v>
      </c>
      <c r="FC63">
        <v>-1</v>
      </c>
      <c r="FD63">
        <v>-1</v>
      </c>
      <c r="FE63">
        <v>47.9</v>
      </c>
      <c r="FF63">
        <v>47.7</v>
      </c>
      <c r="FG63">
        <v>2</v>
      </c>
      <c r="FH63">
        <v>635.346</v>
      </c>
      <c r="FI63">
        <v>373.978</v>
      </c>
      <c r="FJ63">
        <v>24.9999</v>
      </c>
      <c r="FK63">
        <v>25.8398</v>
      </c>
      <c r="FL63">
        <v>29.9999</v>
      </c>
      <c r="FM63">
        <v>25.8185</v>
      </c>
      <c r="FN63">
        <v>25.842</v>
      </c>
      <c r="FO63">
        <v>20.7389</v>
      </c>
      <c r="FP63">
        <v>16.8549</v>
      </c>
      <c r="FQ63">
        <v>27.6174</v>
      </c>
      <c r="FR63">
        <v>25</v>
      </c>
      <c r="FS63">
        <v>420</v>
      </c>
      <c r="FT63">
        <v>13.0277</v>
      </c>
      <c r="FU63">
        <v>101.403</v>
      </c>
      <c r="FV63">
        <v>102.232</v>
      </c>
    </row>
    <row r="64" spans="1:178">
      <c r="A64">
        <v>48</v>
      </c>
      <c r="B64">
        <v>1620336454.6</v>
      </c>
      <c r="C64">
        <v>2820.5</v>
      </c>
      <c r="D64" t="s">
        <v>394</v>
      </c>
      <c r="E64" t="s">
        <v>395</v>
      </c>
      <c r="H64">
        <v>1620336446.6</v>
      </c>
      <c r="I64">
        <f>CE64*AG64*(CA64-CB64)/(100*BT64*(1000-AG64*CA64))</f>
        <v>0</v>
      </c>
      <c r="J64">
        <f>CE64*AG64*(BZ64-BY64*(1000-AG64*CB64)/(1000-AG64*CA64))/(100*BT64)</f>
        <v>0</v>
      </c>
      <c r="K64">
        <f>BY64 - IF(AG64&gt;1, J64*BT64*100.0/(AI64*CM64), 0)</f>
        <v>0</v>
      </c>
      <c r="L64">
        <f>((R64-I64/2)*K64-J64)/(R64+I64/2)</f>
        <v>0</v>
      </c>
      <c r="M64">
        <f>L64*(CF64+CG64)/1000.0</f>
        <v>0</v>
      </c>
      <c r="N64">
        <f>(BY64 - IF(AG64&gt;1, J64*BT64*100.0/(AI64*CM64), 0))*(CF64+CG64)/1000.0</f>
        <v>0</v>
      </c>
      <c r="O64">
        <f>2.0/((1/Q64-1/P64)+SIGN(Q64)*SQRT((1/Q64-1/P64)*(1/Q64-1/P64) + 4*BU64/((BU64+1)*(BU64+1))*(2*1/Q64*1/P64-1/P64*1/P64)))</f>
        <v>0</v>
      </c>
      <c r="P64">
        <f>IF(LEFT(BV64,1)&lt;&gt;"0",IF(LEFT(BV64,1)="1",3.0,BW64),$D$5+$E$5*(CM64*CF64/($K$5*1000))+$F$5*(CM64*CF64/($K$5*1000))*MAX(MIN(BT64,$J$5),$I$5)*MAX(MIN(BT64,$J$5),$I$5)+$G$5*MAX(MIN(BT64,$J$5),$I$5)*(CM64*CF64/($K$5*1000))+$H$5*(CM64*CF64/($K$5*1000))*(CM64*CF64/($K$5*1000)))</f>
        <v>0</v>
      </c>
      <c r="Q64">
        <f>I64*(1000-(1000*0.61365*exp(17.502*U64/(240.97+U64))/(CF64+CG64)+CA64)/2)/(1000*0.61365*exp(17.502*U64/(240.97+U64))/(CF64+CG64)-CA64)</f>
        <v>0</v>
      </c>
      <c r="R64">
        <f>1/((BU64+1)/(O64/1.6)+1/(P64/1.37)) + BU64/((BU64+1)/(O64/1.6) + BU64/(P64/1.37))</f>
        <v>0</v>
      </c>
      <c r="S64">
        <f>(BQ64*BS64)</f>
        <v>0</v>
      </c>
      <c r="T64">
        <f>(CH64+(S64+2*0.95*5.67E-8*(((CH64+$B$7)+273)^4-(CH64+273)^4)-44100*I64)/(1.84*29.3*P64+8*0.95*5.67E-8*(CH64+273)^3))</f>
        <v>0</v>
      </c>
      <c r="U64">
        <f>($C$7*CI64+$D$7*CJ64+$E$7*T64)</f>
        <v>0</v>
      </c>
      <c r="V64">
        <f>0.61365*exp(17.502*U64/(240.97+U64))</f>
        <v>0</v>
      </c>
      <c r="W64">
        <f>(X64/Y64*100)</f>
        <v>0</v>
      </c>
      <c r="X64">
        <f>CA64*(CF64+CG64)/1000</f>
        <v>0</v>
      </c>
      <c r="Y64">
        <f>0.61365*exp(17.502*CH64/(240.97+CH64))</f>
        <v>0</v>
      </c>
      <c r="Z64">
        <f>(V64-CA64*(CF64+CG64)/1000)</f>
        <v>0</v>
      </c>
      <c r="AA64">
        <f>(-I64*44100)</f>
        <v>0</v>
      </c>
      <c r="AB64">
        <f>2*29.3*P64*0.92*(CH64-U64)</f>
        <v>0</v>
      </c>
      <c r="AC64">
        <f>2*0.95*5.67E-8*(((CH64+$B$7)+273)^4-(U64+273)^4)</f>
        <v>0</v>
      </c>
      <c r="AD64">
        <f>S64+AC64+AA64+AB64</f>
        <v>0</v>
      </c>
      <c r="AE64">
        <v>0</v>
      </c>
      <c r="AF64">
        <v>0</v>
      </c>
      <c r="AG64">
        <f>IF(AE64*$H$13&gt;=AI64,1.0,(AI64/(AI64-AE64*$H$13)))</f>
        <v>0</v>
      </c>
      <c r="AH64">
        <f>(AG64-1)*100</f>
        <v>0</v>
      </c>
      <c r="AI64">
        <f>MAX(0,($B$13+$C$13*CM64)/(1+$D$13*CM64)*CF64/(CH64+273)*$E$13)</f>
        <v>0</v>
      </c>
      <c r="AJ64" t="s">
        <v>297</v>
      </c>
      <c r="AK64">
        <v>0</v>
      </c>
      <c r="AL64">
        <v>0</v>
      </c>
      <c r="AM64">
        <f>AL64-AK64</f>
        <v>0</v>
      </c>
      <c r="AN64">
        <f>AM64/AL64</f>
        <v>0</v>
      </c>
      <c r="AO64">
        <v>0</v>
      </c>
      <c r="AP64" t="s">
        <v>297</v>
      </c>
      <c r="AQ64">
        <v>0</v>
      </c>
      <c r="AR64">
        <v>0</v>
      </c>
      <c r="AS64">
        <f>1-AQ64/AR64</f>
        <v>0</v>
      </c>
      <c r="AT64">
        <v>0.5</v>
      </c>
      <c r="AU64">
        <f>BQ64</f>
        <v>0</v>
      </c>
      <c r="AV64">
        <f>J64</f>
        <v>0</v>
      </c>
      <c r="AW64">
        <f>AS64*AT64*AU64</f>
        <v>0</v>
      </c>
      <c r="AX64">
        <f>BC64/AR64</f>
        <v>0</v>
      </c>
      <c r="AY64">
        <f>(AV64-AO64)/AU64</f>
        <v>0</v>
      </c>
      <c r="AZ64">
        <f>(AL64-AR64)/AR64</f>
        <v>0</v>
      </c>
      <c r="BA64" t="s">
        <v>297</v>
      </c>
      <c r="BB64">
        <v>0</v>
      </c>
      <c r="BC64">
        <f>AR64-BB64</f>
        <v>0</v>
      </c>
      <c r="BD64">
        <f>(AR64-AQ64)/(AR64-BB64)</f>
        <v>0</v>
      </c>
      <c r="BE64">
        <f>(AL64-AR64)/(AL64-BB64)</f>
        <v>0</v>
      </c>
      <c r="BF64">
        <f>(AR64-AQ64)/(AR64-AK64)</f>
        <v>0</v>
      </c>
      <c r="BG64">
        <f>(AL64-AR64)/(AL64-AK64)</f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f>$B$11*CN64+$C$11*CO64+$F$11*CP64*(1-CS64)</f>
        <v>0</v>
      </c>
      <c r="BQ64">
        <f>BP64*BR64</f>
        <v>0</v>
      </c>
      <c r="BR64">
        <f>($B$11*$D$9+$C$11*$D$9+$F$11*((DC64+CU64)/MAX(DC64+CU64+DD64, 0.1)*$I$9+DD64/MAX(DC64+CU64+DD64, 0.1)*$J$9))/($B$11+$C$11+$F$11)</f>
        <v>0</v>
      </c>
      <c r="BS64">
        <f>($B$11*$K$9+$C$11*$K$9+$F$11*((DC64+CU64)/MAX(DC64+CU64+DD64, 0.1)*$P$9+DD64/MAX(DC64+CU64+DD64, 0.1)*$Q$9))/($B$11+$C$11+$F$11)</f>
        <v>0</v>
      </c>
      <c r="BT64">
        <v>6</v>
      </c>
      <c r="BU64">
        <v>0.5</v>
      </c>
      <c r="BV64" t="s">
        <v>298</v>
      </c>
      <c r="BW64">
        <v>2</v>
      </c>
      <c r="BX64">
        <v>1620336446.6</v>
      </c>
      <c r="BY64">
        <v>398.958322580645</v>
      </c>
      <c r="BZ64">
        <v>419.987129032258</v>
      </c>
      <c r="CA64">
        <v>17.5474129032258</v>
      </c>
      <c r="CB64">
        <v>13.0928290322581</v>
      </c>
      <c r="CC64">
        <v>396.368387096774</v>
      </c>
      <c r="CD64">
        <v>17.5483580645161</v>
      </c>
      <c r="CE64">
        <v>600.017806451613</v>
      </c>
      <c r="CF64">
        <v>100.244741935484</v>
      </c>
      <c r="CG64">
        <v>0.0999550451612903</v>
      </c>
      <c r="CH64">
        <v>26.4376322580645</v>
      </c>
      <c r="CI64">
        <v>25.3806419354839</v>
      </c>
      <c r="CJ64">
        <v>999.9</v>
      </c>
      <c r="CK64">
        <v>0</v>
      </c>
      <c r="CL64">
        <v>0</v>
      </c>
      <c r="CM64">
        <v>9999.89677419355</v>
      </c>
      <c r="CN64">
        <v>0</v>
      </c>
      <c r="CO64">
        <v>0.221023</v>
      </c>
      <c r="CP64">
        <v>882.987258064516</v>
      </c>
      <c r="CQ64">
        <v>0.954992580645161</v>
      </c>
      <c r="CR64">
        <v>0.0450078645161291</v>
      </c>
      <c r="CS64">
        <v>0</v>
      </c>
      <c r="CT64">
        <v>1232.90387096774</v>
      </c>
      <c r="CU64">
        <v>4.99999</v>
      </c>
      <c r="CV64">
        <v>10924.4322580645</v>
      </c>
      <c r="CW64">
        <v>7633.01580645161</v>
      </c>
      <c r="CX64">
        <v>40.02</v>
      </c>
      <c r="CY64">
        <v>42.875</v>
      </c>
      <c r="CZ64">
        <v>41.620935483871</v>
      </c>
      <c r="DA64">
        <v>42.25</v>
      </c>
      <c r="DB64">
        <v>42.5965483870968</v>
      </c>
      <c r="DC64">
        <v>838.47064516129</v>
      </c>
      <c r="DD64">
        <v>39.5161290322581</v>
      </c>
      <c r="DE64">
        <v>0</v>
      </c>
      <c r="DF64">
        <v>1620336455.5</v>
      </c>
      <c r="DG64">
        <v>0</v>
      </c>
      <c r="DH64">
        <v>1232.90692307692</v>
      </c>
      <c r="DI64">
        <v>-0.345982911724421</v>
      </c>
      <c r="DJ64">
        <v>4.07521370113208</v>
      </c>
      <c r="DK64">
        <v>10924.3076923077</v>
      </c>
      <c r="DL64">
        <v>15</v>
      </c>
      <c r="DM64">
        <v>1620333530.6</v>
      </c>
      <c r="DN64" t="s">
        <v>299</v>
      </c>
      <c r="DO64">
        <v>1620333519.6</v>
      </c>
      <c r="DP64">
        <v>1620333530.6</v>
      </c>
      <c r="DQ64">
        <v>59</v>
      </c>
      <c r="DR64">
        <v>0.059</v>
      </c>
      <c r="DS64">
        <v>-0.002</v>
      </c>
      <c r="DT64">
        <v>2.59</v>
      </c>
      <c r="DU64">
        <v>-0.001</v>
      </c>
      <c r="DV64">
        <v>420</v>
      </c>
      <c r="DW64">
        <v>12</v>
      </c>
      <c r="DX64">
        <v>0.09</v>
      </c>
      <c r="DY64">
        <v>0.02</v>
      </c>
      <c r="DZ64">
        <v>-21.0308536585366</v>
      </c>
      <c r="EA64">
        <v>-0.00686550522652314</v>
      </c>
      <c r="EB64">
        <v>0.033557719460589</v>
      </c>
      <c r="EC64">
        <v>1</v>
      </c>
      <c r="ED64">
        <v>1232.86882352941</v>
      </c>
      <c r="EE64">
        <v>0.0709152372626321</v>
      </c>
      <c r="EF64">
        <v>0.196824267781044</v>
      </c>
      <c r="EG64">
        <v>1</v>
      </c>
      <c r="EH64">
        <v>4.44939268292683</v>
      </c>
      <c r="EI64">
        <v>0.0915146341463478</v>
      </c>
      <c r="EJ64">
        <v>0.00947138746999519</v>
      </c>
      <c r="EK64">
        <v>1</v>
      </c>
      <c r="EL64">
        <v>3</v>
      </c>
      <c r="EM64">
        <v>3</v>
      </c>
      <c r="EN64" t="s">
        <v>303</v>
      </c>
      <c r="EO64">
        <v>100</v>
      </c>
      <c r="EP64">
        <v>100</v>
      </c>
      <c r="EQ64">
        <v>2.59</v>
      </c>
      <c r="ER64">
        <v>-0.001</v>
      </c>
      <c r="ES64">
        <v>2.58979999999991</v>
      </c>
      <c r="ET64">
        <v>0</v>
      </c>
      <c r="EU64">
        <v>0</v>
      </c>
      <c r="EV64">
        <v>0</v>
      </c>
      <c r="EW64">
        <v>-0.000965000000000771</v>
      </c>
      <c r="EX64">
        <v>0</v>
      </c>
      <c r="EY64">
        <v>0</v>
      </c>
      <c r="EZ64">
        <v>0</v>
      </c>
      <c r="FA64">
        <v>-1</v>
      </c>
      <c r="FB64">
        <v>-1</v>
      </c>
      <c r="FC64">
        <v>-1</v>
      </c>
      <c r="FD64">
        <v>-1</v>
      </c>
      <c r="FE64">
        <v>48.9</v>
      </c>
      <c r="FF64">
        <v>48.7</v>
      </c>
      <c r="FG64">
        <v>2</v>
      </c>
      <c r="FH64">
        <v>635.239</v>
      </c>
      <c r="FI64">
        <v>373.983</v>
      </c>
      <c r="FJ64">
        <v>25</v>
      </c>
      <c r="FK64">
        <v>25.8283</v>
      </c>
      <c r="FL64">
        <v>30.0001</v>
      </c>
      <c r="FM64">
        <v>25.8076</v>
      </c>
      <c r="FN64">
        <v>25.8311</v>
      </c>
      <c r="FO64">
        <v>20.7372</v>
      </c>
      <c r="FP64">
        <v>16.8549</v>
      </c>
      <c r="FQ64">
        <v>27.9907</v>
      </c>
      <c r="FR64">
        <v>25</v>
      </c>
      <c r="FS64">
        <v>420</v>
      </c>
      <c r="FT64">
        <v>13.0498</v>
      </c>
      <c r="FU64">
        <v>101.406</v>
      </c>
      <c r="FV64">
        <v>102.233</v>
      </c>
    </row>
    <row r="65" spans="1:178">
      <c r="A65">
        <v>49</v>
      </c>
      <c r="B65">
        <v>1620336514.6</v>
      </c>
      <c r="C65">
        <v>2880.5</v>
      </c>
      <c r="D65" t="s">
        <v>396</v>
      </c>
      <c r="E65" t="s">
        <v>397</v>
      </c>
      <c r="H65">
        <v>1620336506.6</v>
      </c>
      <c r="I65">
        <f>CE65*AG65*(CA65-CB65)/(100*BT65*(1000-AG65*CA65))</f>
        <v>0</v>
      </c>
      <c r="J65">
        <f>CE65*AG65*(BZ65-BY65*(1000-AG65*CB65)/(1000-AG65*CA65))/(100*BT65)</f>
        <v>0</v>
      </c>
      <c r="K65">
        <f>BY65 - IF(AG65&gt;1, J65*BT65*100.0/(AI65*CM65), 0)</f>
        <v>0</v>
      </c>
      <c r="L65">
        <f>((R65-I65/2)*K65-J65)/(R65+I65/2)</f>
        <v>0</v>
      </c>
      <c r="M65">
        <f>L65*(CF65+CG65)/1000.0</f>
        <v>0</v>
      </c>
      <c r="N65">
        <f>(BY65 - IF(AG65&gt;1, J65*BT65*100.0/(AI65*CM65), 0))*(CF65+CG65)/1000.0</f>
        <v>0</v>
      </c>
      <c r="O65">
        <f>2.0/((1/Q65-1/P65)+SIGN(Q65)*SQRT((1/Q65-1/P65)*(1/Q65-1/P65) + 4*BU65/((BU65+1)*(BU65+1))*(2*1/Q65*1/P65-1/P65*1/P65)))</f>
        <v>0</v>
      </c>
      <c r="P65">
        <f>IF(LEFT(BV65,1)&lt;&gt;"0",IF(LEFT(BV65,1)="1",3.0,BW65),$D$5+$E$5*(CM65*CF65/($K$5*1000))+$F$5*(CM65*CF65/($K$5*1000))*MAX(MIN(BT65,$J$5),$I$5)*MAX(MIN(BT65,$J$5),$I$5)+$G$5*MAX(MIN(BT65,$J$5),$I$5)*(CM65*CF65/($K$5*1000))+$H$5*(CM65*CF65/($K$5*1000))*(CM65*CF65/($K$5*1000)))</f>
        <v>0</v>
      </c>
      <c r="Q65">
        <f>I65*(1000-(1000*0.61365*exp(17.502*U65/(240.97+U65))/(CF65+CG65)+CA65)/2)/(1000*0.61365*exp(17.502*U65/(240.97+U65))/(CF65+CG65)-CA65)</f>
        <v>0</v>
      </c>
      <c r="R65">
        <f>1/((BU65+1)/(O65/1.6)+1/(P65/1.37)) + BU65/((BU65+1)/(O65/1.6) + BU65/(P65/1.37))</f>
        <v>0</v>
      </c>
      <c r="S65">
        <f>(BQ65*BS65)</f>
        <v>0</v>
      </c>
      <c r="T65">
        <f>(CH65+(S65+2*0.95*5.67E-8*(((CH65+$B$7)+273)^4-(CH65+273)^4)-44100*I65)/(1.84*29.3*P65+8*0.95*5.67E-8*(CH65+273)^3))</f>
        <v>0</v>
      </c>
      <c r="U65">
        <f>($C$7*CI65+$D$7*CJ65+$E$7*T65)</f>
        <v>0</v>
      </c>
      <c r="V65">
        <f>0.61365*exp(17.502*U65/(240.97+U65))</f>
        <v>0</v>
      </c>
      <c r="W65">
        <f>(X65/Y65*100)</f>
        <v>0</v>
      </c>
      <c r="X65">
        <f>CA65*(CF65+CG65)/1000</f>
        <v>0</v>
      </c>
      <c r="Y65">
        <f>0.61365*exp(17.502*CH65/(240.97+CH65))</f>
        <v>0</v>
      </c>
      <c r="Z65">
        <f>(V65-CA65*(CF65+CG65)/1000)</f>
        <v>0</v>
      </c>
      <c r="AA65">
        <f>(-I65*44100)</f>
        <v>0</v>
      </c>
      <c r="AB65">
        <f>2*29.3*P65*0.92*(CH65-U65)</f>
        <v>0</v>
      </c>
      <c r="AC65">
        <f>2*0.95*5.67E-8*(((CH65+$B$7)+273)^4-(U65+273)^4)</f>
        <v>0</v>
      </c>
      <c r="AD65">
        <f>S65+AC65+AA65+AB65</f>
        <v>0</v>
      </c>
      <c r="AE65">
        <v>0</v>
      </c>
      <c r="AF65">
        <v>0</v>
      </c>
      <c r="AG65">
        <f>IF(AE65*$H$13&gt;=AI65,1.0,(AI65/(AI65-AE65*$H$13)))</f>
        <v>0</v>
      </c>
      <c r="AH65">
        <f>(AG65-1)*100</f>
        <v>0</v>
      </c>
      <c r="AI65">
        <f>MAX(0,($B$13+$C$13*CM65)/(1+$D$13*CM65)*CF65/(CH65+273)*$E$13)</f>
        <v>0</v>
      </c>
      <c r="AJ65" t="s">
        <v>297</v>
      </c>
      <c r="AK65">
        <v>0</v>
      </c>
      <c r="AL65">
        <v>0</v>
      </c>
      <c r="AM65">
        <f>AL65-AK65</f>
        <v>0</v>
      </c>
      <c r="AN65">
        <f>AM65/AL65</f>
        <v>0</v>
      </c>
      <c r="AO65">
        <v>0</v>
      </c>
      <c r="AP65" t="s">
        <v>297</v>
      </c>
      <c r="AQ65">
        <v>0</v>
      </c>
      <c r="AR65">
        <v>0</v>
      </c>
      <c r="AS65">
        <f>1-AQ65/AR65</f>
        <v>0</v>
      </c>
      <c r="AT65">
        <v>0.5</v>
      </c>
      <c r="AU65">
        <f>BQ65</f>
        <v>0</v>
      </c>
      <c r="AV65">
        <f>J65</f>
        <v>0</v>
      </c>
      <c r="AW65">
        <f>AS65*AT65*AU65</f>
        <v>0</v>
      </c>
      <c r="AX65">
        <f>BC65/AR65</f>
        <v>0</v>
      </c>
      <c r="AY65">
        <f>(AV65-AO65)/AU65</f>
        <v>0</v>
      </c>
      <c r="AZ65">
        <f>(AL65-AR65)/AR65</f>
        <v>0</v>
      </c>
      <c r="BA65" t="s">
        <v>297</v>
      </c>
      <c r="BB65">
        <v>0</v>
      </c>
      <c r="BC65">
        <f>AR65-BB65</f>
        <v>0</v>
      </c>
      <c r="BD65">
        <f>(AR65-AQ65)/(AR65-BB65)</f>
        <v>0</v>
      </c>
      <c r="BE65">
        <f>(AL65-AR65)/(AL65-BB65)</f>
        <v>0</v>
      </c>
      <c r="BF65">
        <f>(AR65-AQ65)/(AR65-AK65)</f>
        <v>0</v>
      </c>
      <c r="BG65">
        <f>(AL65-AR65)/(AL65-AK65)</f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f>$B$11*CN65+$C$11*CO65+$F$11*CP65*(1-CS65)</f>
        <v>0</v>
      </c>
      <c r="BQ65">
        <f>BP65*BR65</f>
        <v>0</v>
      </c>
      <c r="BR65">
        <f>($B$11*$D$9+$C$11*$D$9+$F$11*((DC65+CU65)/MAX(DC65+CU65+DD65, 0.1)*$I$9+DD65/MAX(DC65+CU65+DD65, 0.1)*$J$9))/($B$11+$C$11+$F$11)</f>
        <v>0</v>
      </c>
      <c r="BS65">
        <f>($B$11*$K$9+$C$11*$K$9+$F$11*((DC65+CU65)/MAX(DC65+CU65+DD65, 0.1)*$P$9+DD65/MAX(DC65+CU65+DD65, 0.1)*$Q$9))/($B$11+$C$11+$F$11)</f>
        <v>0</v>
      </c>
      <c r="BT65">
        <v>6</v>
      </c>
      <c r="BU65">
        <v>0.5</v>
      </c>
      <c r="BV65" t="s">
        <v>298</v>
      </c>
      <c r="BW65">
        <v>2</v>
      </c>
      <c r="BX65">
        <v>1620336506.6</v>
      </c>
      <c r="BY65">
        <v>398.952483870968</v>
      </c>
      <c r="BZ65">
        <v>420.005516129032</v>
      </c>
      <c r="CA65">
        <v>17.5559548387097</v>
      </c>
      <c r="CB65">
        <v>13.0803741935484</v>
      </c>
      <c r="CC65">
        <v>396.362741935484</v>
      </c>
      <c r="CD65">
        <v>17.5569258064516</v>
      </c>
      <c r="CE65">
        <v>600.009483870968</v>
      </c>
      <c r="CF65">
        <v>100.241870967742</v>
      </c>
      <c r="CG65">
        <v>0.0998204580645161</v>
      </c>
      <c r="CH65">
        <v>26.4333225806452</v>
      </c>
      <c r="CI65">
        <v>25.3732806451613</v>
      </c>
      <c r="CJ65">
        <v>999.9</v>
      </c>
      <c r="CK65">
        <v>0</v>
      </c>
      <c r="CL65">
        <v>0</v>
      </c>
      <c r="CM65">
        <v>10001.3338709677</v>
      </c>
      <c r="CN65">
        <v>0</v>
      </c>
      <c r="CO65">
        <v>0.221023</v>
      </c>
      <c r="CP65">
        <v>882.98264516129</v>
      </c>
      <c r="CQ65">
        <v>0.954992161290322</v>
      </c>
      <c r="CR65">
        <v>0.0450082483870968</v>
      </c>
      <c r="CS65">
        <v>0</v>
      </c>
      <c r="CT65">
        <v>1233.75129032258</v>
      </c>
      <c r="CU65">
        <v>4.99999</v>
      </c>
      <c r="CV65">
        <v>10930.9064516129</v>
      </c>
      <c r="CW65">
        <v>7632.97516129032</v>
      </c>
      <c r="CX65">
        <v>40</v>
      </c>
      <c r="CY65">
        <v>42.875</v>
      </c>
      <c r="CZ65">
        <v>41.5802903225806</v>
      </c>
      <c r="DA65">
        <v>42.25</v>
      </c>
      <c r="DB65">
        <v>42.570129032258</v>
      </c>
      <c r="DC65">
        <v>838.466774193548</v>
      </c>
      <c r="DD65">
        <v>39.5164516129032</v>
      </c>
      <c r="DE65">
        <v>0</v>
      </c>
      <c r="DF65">
        <v>1620336515.5</v>
      </c>
      <c r="DG65">
        <v>0</v>
      </c>
      <c r="DH65">
        <v>1233.76461538462</v>
      </c>
      <c r="DI65">
        <v>1.36683761247344</v>
      </c>
      <c r="DJ65">
        <v>6.55384618118455</v>
      </c>
      <c r="DK65">
        <v>10931.0115384615</v>
      </c>
      <c r="DL65">
        <v>15</v>
      </c>
      <c r="DM65">
        <v>1620333530.6</v>
      </c>
      <c r="DN65" t="s">
        <v>299</v>
      </c>
      <c r="DO65">
        <v>1620333519.6</v>
      </c>
      <c r="DP65">
        <v>1620333530.6</v>
      </c>
      <c r="DQ65">
        <v>59</v>
      </c>
      <c r="DR65">
        <v>0.059</v>
      </c>
      <c r="DS65">
        <v>-0.002</v>
      </c>
      <c r="DT65">
        <v>2.59</v>
      </c>
      <c r="DU65">
        <v>-0.001</v>
      </c>
      <c r="DV65">
        <v>420</v>
      </c>
      <c r="DW65">
        <v>12</v>
      </c>
      <c r="DX65">
        <v>0.09</v>
      </c>
      <c r="DY65">
        <v>0.02</v>
      </c>
      <c r="DZ65">
        <v>-21.0476317073171</v>
      </c>
      <c r="EA65">
        <v>0.0555909407665022</v>
      </c>
      <c r="EB65">
        <v>0.0387965137924907</v>
      </c>
      <c r="EC65">
        <v>1</v>
      </c>
      <c r="ED65">
        <v>1233.70205882353</v>
      </c>
      <c r="EE65">
        <v>1.33585075748041</v>
      </c>
      <c r="EF65">
        <v>0.275262221631379</v>
      </c>
      <c r="EG65">
        <v>1</v>
      </c>
      <c r="EH65">
        <v>4.47444780487805</v>
      </c>
      <c r="EI65">
        <v>0.0182935191637735</v>
      </c>
      <c r="EJ65">
        <v>0.00223859441112886</v>
      </c>
      <c r="EK65">
        <v>1</v>
      </c>
      <c r="EL65">
        <v>3</v>
      </c>
      <c r="EM65">
        <v>3</v>
      </c>
      <c r="EN65" t="s">
        <v>303</v>
      </c>
      <c r="EO65">
        <v>100</v>
      </c>
      <c r="EP65">
        <v>100</v>
      </c>
      <c r="EQ65">
        <v>2.59</v>
      </c>
      <c r="ER65">
        <v>-0.0009</v>
      </c>
      <c r="ES65">
        <v>2.58979999999991</v>
      </c>
      <c r="ET65">
        <v>0</v>
      </c>
      <c r="EU65">
        <v>0</v>
      </c>
      <c r="EV65">
        <v>0</v>
      </c>
      <c r="EW65">
        <v>-0.000965000000000771</v>
      </c>
      <c r="EX65">
        <v>0</v>
      </c>
      <c r="EY65">
        <v>0</v>
      </c>
      <c r="EZ65">
        <v>0</v>
      </c>
      <c r="FA65">
        <v>-1</v>
      </c>
      <c r="FB65">
        <v>-1</v>
      </c>
      <c r="FC65">
        <v>-1</v>
      </c>
      <c r="FD65">
        <v>-1</v>
      </c>
      <c r="FE65">
        <v>49.9</v>
      </c>
      <c r="FF65">
        <v>49.7</v>
      </c>
      <c r="FG65">
        <v>2</v>
      </c>
      <c r="FH65">
        <v>635.308</v>
      </c>
      <c r="FI65">
        <v>373.937</v>
      </c>
      <c r="FJ65">
        <v>24.9999</v>
      </c>
      <c r="FK65">
        <v>25.8186</v>
      </c>
      <c r="FL65">
        <v>30.0001</v>
      </c>
      <c r="FM65">
        <v>25.7989</v>
      </c>
      <c r="FN65">
        <v>25.8224</v>
      </c>
      <c r="FO65">
        <v>20.7356</v>
      </c>
      <c r="FP65">
        <v>16.8549</v>
      </c>
      <c r="FQ65">
        <v>27.9907</v>
      </c>
      <c r="FR65">
        <v>25</v>
      </c>
      <c r="FS65">
        <v>420</v>
      </c>
      <c r="FT65">
        <v>13.0498</v>
      </c>
      <c r="FU65">
        <v>101.408</v>
      </c>
      <c r="FV65">
        <v>102.234</v>
      </c>
    </row>
    <row r="66" spans="1:178">
      <c r="A66">
        <v>50</v>
      </c>
      <c r="B66">
        <v>1620336574.6</v>
      </c>
      <c r="C66">
        <v>2940.5</v>
      </c>
      <c r="D66" t="s">
        <v>398</v>
      </c>
      <c r="E66" t="s">
        <v>399</v>
      </c>
      <c r="H66">
        <v>1620336566.6</v>
      </c>
      <c r="I66">
        <f>CE66*AG66*(CA66-CB66)/(100*BT66*(1000-AG66*CA66))</f>
        <v>0</v>
      </c>
      <c r="J66">
        <f>CE66*AG66*(BZ66-BY66*(1000-AG66*CB66)/(1000-AG66*CA66))/(100*BT66)</f>
        <v>0</v>
      </c>
      <c r="K66">
        <f>BY66 - IF(AG66&gt;1, J66*BT66*100.0/(AI66*CM66), 0)</f>
        <v>0</v>
      </c>
      <c r="L66">
        <f>((R66-I66/2)*K66-J66)/(R66+I66/2)</f>
        <v>0</v>
      </c>
      <c r="M66">
        <f>L66*(CF66+CG66)/1000.0</f>
        <v>0</v>
      </c>
      <c r="N66">
        <f>(BY66 - IF(AG66&gt;1, J66*BT66*100.0/(AI66*CM66), 0))*(CF66+CG66)/1000.0</f>
        <v>0</v>
      </c>
      <c r="O66">
        <f>2.0/((1/Q66-1/P66)+SIGN(Q66)*SQRT((1/Q66-1/P66)*(1/Q66-1/P66) + 4*BU66/((BU66+1)*(BU66+1))*(2*1/Q66*1/P66-1/P66*1/P66)))</f>
        <v>0</v>
      </c>
      <c r="P66">
        <f>IF(LEFT(BV66,1)&lt;&gt;"0",IF(LEFT(BV66,1)="1",3.0,BW66),$D$5+$E$5*(CM66*CF66/($K$5*1000))+$F$5*(CM66*CF66/($K$5*1000))*MAX(MIN(BT66,$J$5),$I$5)*MAX(MIN(BT66,$J$5),$I$5)+$G$5*MAX(MIN(BT66,$J$5),$I$5)*(CM66*CF66/($K$5*1000))+$H$5*(CM66*CF66/($K$5*1000))*(CM66*CF66/($K$5*1000)))</f>
        <v>0</v>
      </c>
      <c r="Q66">
        <f>I66*(1000-(1000*0.61365*exp(17.502*U66/(240.97+U66))/(CF66+CG66)+CA66)/2)/(1000*0.61365*exp(17.502*U66/(240.97+U66))/(CF66+CG66)-CA66)</f>
        <v>0</v>
      </c>
      <c r="R66">
        <f>1/((BU66+1)/(O66/1.6)+1/(P66/1.37)) + BU66/((BU66+1)/(O66/1.6) + BU66/(P66/1.37))</f>
        <v>0</v>
      </c>
      <c r="S66">
        <f>(BQ66*BS66)</f>
        <v>0</v>
      </c>
      <c r="T66">
        <f>(CH66+(S66+2*0.95*5.67E-8*(((CH66+$B$7)+273)^4-(CH66+273)^4)-44100*I66)/(1.84*29.3*P66+8*0.95*5.67E-8*(CH66+273)^3))</f>
        <v>0</v>
      </c>
      <c r="U66">
        <f>($C$7*CI66+$D$7*CJ66+$E$7*T66)</f>
        <v>0</v>
      </c>
      <c r="V66">
        <f>0.61365*exp(17.502*U66/(240.97+U66))</f>
        <v>0</v>
      </c>
      <c r="W66">
        <f>(X66/Y66*100)</f>
        <v>0</v>
      </c>
      <c r="X66">
        <f>CA66*(CF66+CG66)/1000</f>
        <v>0</v>
      </c>
      <c r="Y66">
        <f>0.61365*exp(17.502*CH66/(240.97+CH66))</f>
        <v>0</v>
      </c>
      <c r="Z66">
        <f>(V66-CA66*(CF66+CG66)/1000)</f>
        <v>0</v>
      </c>
      <c r="AA66">
        <f>(-I66*44100)</f>
        <v>0</v>
      </c>
      <c r="AB66">
        <f>2*29.3*P66*0.92*(CH66-U66)</f>
        <v>0</v>
      </c>
      <c r="AC66">
        <f>2*0.95*5.67E-8*(((CH66+$B$7)+273)^4-(U66+273)^4)</f>
        <v>0</v>
      </c>
      <c r="AD66">
        <f>S66+AC66+AA66+AB66</f>
        <v>0</v>
      </c>
      <c r="AE66">
        <v>0</v>
      </c>
      <c r="AF66">
        <v>0</v>
      </c>
      <c r="AG66">
        <f>IF(AE66*$H$13&gt;=AI66,1.0,(AI66/(AI66-AE66*$H$13)))</f>
        <v>0</v>
      </c>
      <c r="AH66">
        <f>(AG66-1)*100</f>
        <v>0</v>
      </c>
      <c r="AI66">
        <f>MAX(0,($B$13+$C$13*CM66)/(1+$D$13*CM66)*CF66/(CH66+273)*$E$13)</f>
        <v>0</v>
      </c>
      <c r="AJ66" t="s">
        <v>297</v>
      </c>
      <c r="AK66">
        <v>0</v>
      </c>
      <c r="AL66">
        <v>0</v>
      </c>
      <c r="AM66">
        <f>AL66-AK66</f>
        <v>0</v>
      </c>
      <c r="AN66">
        <f>AM66/AL66</f>
        <v>0</v>
      </c>
      <c r="AO66">
        <v>0</v>
      </c>
      <c r="AP66" t="s">
        <v>297</v>
      </c>
      <c r="AQ66">
        <v>0</v>
      </c>
      <c r="AR66">
        <v>0</v>
      </c>
      <c r="AS66">
        <f>1-AQ66/AR66</f>
        <v>0</v>
      </c>
      <c r="AT66">
        <v>0.5</v>
      </c>
      <c r="AU66">
        <f>BQ66</f>
        <v>0</v>
      </c>
      <c r="AV66">
        <f>J66</f>
        <v>0</v>
      </c>
      <c r="AW66">
        <f>AS66*AT66*AU66</f>
        <v>0</v>
      </c>
      <c r="AX66">
        <f>BC66/AR66</f>
        <v>0</v>
      </c>
      <c r="AY66">
        <f>(AV66-AO66)/AU66</f>
        <v>0</v>
      </c>
      <c r="AZ66">
        <f>(AL66-AR66)/AR66</f>
        <v>0</v>
      </c>
      <c r="BA66" t="s">
        <v>297</v>
      </c>
      <c r="BB66">
        <v>0</v>
      </c>
      <c r="BC66">
        <f>AR66-BB66</f>
        <v>0</v>
      </c>
      <c r="BD66">
        <f>(AR66-AQ66)/(AR66-BB66)</f>
        <v>0</v>
      </c>
      <c r="BE66">
        <f>(AL66-AR66)/(AL66-BB66)</f>
        <v>0</v>
      </c>
      <c r="BF66">
        <f>(AR66-AQ66)/(AR66-AK66)</f>
        <v>0</v>
      </c>
      <c r="BG66">
        <f>(AL66-AR66)/(AL66-AK66)</f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f>$B$11*CN66+$C$11*CO66+$F$11*CP66*(1-CS66)</f>
        <v>0</v>
      </c>
      <c r="BQ66">
        <f>BP66*BR66</f>
        <v>0</v>
      </c>
      <c r="BR66">
        <f>($B$11*$D$9+$C$11*$D$9+$F$11*((DC66+CU66)/MAX(DC66+CU66+DD66, 0.1)*$I$9+DD66/MAX(DC66+CU66+DD66, 0.1)*$J$9))/($B$11+$C$11+$F$11)</f>
        <v>0</v>
      </c>
      <c r="BS66">
        <f>($B$11*$K$9+$C$11*$K$9+$F$11*((DC66+CU66)/MAX(DC66+CU66+DD66, 0.1)*$P$9+DD66/MAX(DC66+CU66+DD66, 0.1)*$Q$9))/($B$11+$C$11+$F$11)</f>
        <v>0</v>
      </c>
      <c r="BT66">
        <v>6</v>
      </c>
      <c r="BU66">
        <v>0.5</v>
      </c>
      <c r="BV66" t="s">
        <v>298</v>
      </c>
      <c r="BW66">
        <v>2</v>
      </c>
      <c r="BX66">
        <v>1620336566.6</v>
      </c>
      <c r="BY66">
        <v>398.921322580645</v>
      </c>
      <c r="BZ66">
        <v>419.994161290323</v>
      </c>
      <c r="CA66">
        <v>17.5602161290323</v>
      </c>
      <c r="CB66">
        <v>13.0626419354839</v>
      </c>
      <c r="CC66">
        <v>396.331451612903</v>
      </c>
      <c r="CD66">
        <v>17.5611838709677</v>
      </c>
      <c r="CE66">
        <v>600.022193548387</v>
      </c>
      <c r="CF66">
        <v>100.239290322581</v>
      </c>
      <c r="CG66">
        <v>0.100075209677419</v>
      </c>
      <c r="CH66">
        <v>26.4264193548387</v>
      </c>
      <c r="CI66">
        <v>25.3662225806452</v>
      </c>
      <c r="CJ66">
        <v>999.9</v>
      </c>
      <c r="CK66">
        <v>0</v>
      </c>
      <c r="CL66">
        <v>0</v>
      </c>
      <c r="CM66">
        <v>9997.3964516129</v>
      </c>
      <c r="CN66">
        <v>0</v>
      </c>
      <c r="CO66">
        <v>0.221023</v>
      </c>
      <c r="CP66">
        <v>883.00164516129</v>
      </c>
      <c r="CQ66">
        <v>0.954991290322581</v>
      </c>
      <c r="CR66">
        <v>0.0450091806451613</v>
      </c>
      <c r="CS66">
        <v>0</v>
      </c>
      <c r="CT66">
        <v>1234.76612903226</v>
      </c>
      <c r="CU66">
        <v>4.99999</v>
      </c>
      <c r="CV66">
        <v>10942.7516129032</v>
      </c>
      <c r="CW66">
        <v>7633.13709677419</v>
      </c>
      <c r="CX66">
        <v>40</v>
      </c>
      <c r="CY66">
        <v>42.875</v>
      </c>
      <c r="CZ66">
        <v>41.566064516129</v>
      </c>
      <c r="DA66">
        <v>42.25</v>
      </c>
      <c r="DB66">
        <v>42.566064516129</v>
      </c>
      <c r="DC66">
        <v>838.483870967742</v>
      </c>
      <c r="DD66">
        <v>39.518064516129</v>
      </c>
      <c r="DE66">
        <v>0</v>
      </c>
      <c r="DF66">
        <v>1620336575.5</v>
      </c>
      <c r="DG66">
        <v>0</v>
      </c>
      <c r="DH66">
        <v>1234.78038461538</v>
      </c>
      <c r="DI66">
        <v>1.45470085292828</v>
      </c>
      <c r="DJ66">
        <v>10.1333333036437</v>
      </c>
      <c r="DK66">
        <v>10942.7384615385</v>
      </c>
      <c r="DL66">
        <v>15</v>
      </c>
      <c r="DM66">
        <v>1620333530.6</v>
      </c>
      <c r="DN66" t="s">
        <v>299</v>
      </c>
      <c r="DO66">
        <v>1620333519.6</v>
      </c>
      <c r="DP66">
        <v>1620333530.6</v>
      </c>
      <c r="DQ66">
        <v>59</v>
      </c>
      <c r="DR66">
        <v>0.059</v>
      </c>
      <c r="DS66">
        <v>-0.002</v>
      </c>
      <c r="DT66">
        <v>2.59</v>
      </c>
      <c r="DU66">
        <v>-0.001</v>
      </c>
      <c r="DV66">
        <v>420</v>
      </c>
      <c r="DW66">
        <v>12</v>
      </c>
      <c r="DX66">
        <v>0.09</v>
      </c>
      <c r="DY66">
        <v>0.02</v>
      </c>
      <c r="DZ66">
        <v>-21.0677243902439</v>
      </c>
      <c r="EA66">
        <v>-0.0369763066202096</v>
      </c>
      <c r="EB66">
        <v>0.026304917285722</v>
      </c>
      <c r="EC66">
        <v>1</v>
      </c>
      <c r="ED66">
        <v>1234.74617647059</v>
      </c>
      <c r="EE66">
        <v>0.588821835482118</v>
      </c>
      <c r="EF66">
        <v>0.183511735574104</v>
      </c>
      <c r="EG66">
        <v>1</v>
      </c>
      <c r="EH66">
        <v>4.49873731707317</v>
      </c>
      <c r="EI66">
        <v>-0.0167926829268331</v>
      </c>
      <c r="EJ66">
        <v>0.00223439196114962</v>
      </c>
      <c r="EK66">
        <v>1</v>
      </c>
      <c r="EL66">
        <v>3</v>
      </c>
      <c r="EM66">
        <v>3</v>
      </c>
      <c r="EN66" t="s">
        <v>303</v>
      </c>
      <c r="EO66">
        <v>100</v>
      </c>
      <c r="EP66">
        <v>100</v>
      </c>
      <c r="EQ66">
        <v>2.59</v>
      </c>
      <c r="ER66">
        <v>-0.001</v>
      </c>
      <c r="ES66">
        <v>2.58979999999991</v>
      </c>
      <c r="ET66">
        <v>0</v>
      </c>
      <c r="EU66">
        <v>0</v>
      </c>
      <c r="EV66">
        <v>0</v>
      </c>
      <c r="EW66">
        <v>-0.000965000000000771</v>
      </c>
      <c r="EX66">
        <v>0</v>
      </c>
      <c r="EY66">
        <v>0</v>
      </c>
      <c r="EZ66">
        <v>0</v>
      </c>
      <c r="FA66">
        <v>-1</v>
      </c>
      <c r="FB66">
        <v>-1</v>
      </c>
      <c r="FC66">
        <v>-1</v>
      </c>
      <c r="FD66">
        <v>-1</v>
      </c>
      <c r="FE66">
        <v>50.9</v>
      </c>
      <c r="FF66">
        <v>50.7</v>
      </c>
      <c r="FG66">
        <v>2</v>
      </c>
      <c r="FH66">
        <v>635.246</v>
      </c>
      <c r="FI66">
        <v>374.369</v>
      </c>
      <c r="FJ66">
        <v>24.9997</v>
      </c>
      <c r="FK66">
        <v>25.8099</v>
      </c>
      <c r="FL66">
        <v>30</v>
      </c>
      <c r="FM66">
        <v>25.7902</v>
      </c>
      <c r="FN66">
        <v>25.8137</v>
      </c>
      <c r="FO66">
        <v>20.738</v>
      </c>
      <c r="FP66">
        <v>17.4216</v>
      </c>
      <c r="FQ66">
        <v>28.3638</v>
      </c>
      <c r="FR66">
        <v>25</v>
      </c>
      <c r="FS66">
        <v>420</v>
      </c>
      <c r="FT66">
        <v>13.0351</v>
      </c>
      <c r="FU66">
        <v>101.408</v>
      </c>
      <c r="FV66">
        <v>102.235</v>
      </c>
    </row>
    <row r="67" spans="1:178">
      <c r="A67">
        <v>51</v>
      </c>
      <c r="B67">
        <v>1620336634.6</v>
      </c>
      <c r="C67">
        <v>3000.5</v>
      </c>
      <c r="D67" t="s">
        <v>400</v>
      </c>
      <c r="E67" t="s">
        <v>401</v>
      </c>
      <c r="H67">
        <v>1620336626.6</v>
      </c>
      <c r="I67">
        <f>CE67*AG67*(CA67-CB67)/(100*BT67*(1000-AG67*CA67))</f>
        <v>0</v>
      </c>
      <c r="J67">
        <f>CE67*AG67*(BZ67-BY67*(1000-AG67*CB67)/(1000-AG67*CA67))/(100*BT67)</f>
        <v>0</v>
      </c>
      <c r="K67">
        <f>BY67 - IF(AG67&gt;1, J67*BT67*100.0/(AI67*CM67), 0)</f>
        <v>0</v>
      </c>
      <c r="L67">
        <f>((R67-I67/2)*K67-J67)/(R67+I67/2)</f>
        <v>0</v>
      </c>
      <c r="M67">
        <f>L67*(CF67+CG67)/1000.0</f>
        <v>0</v>
      </c>
      <c r="N67">
        <f>(BY67 - IF(AG67&gt;1, J67*BT67*100.0/(AI67*CM67), 0))*(CF67+CG67)/1000.0</f>
        <v>0</v>
      </c>
      <c r="O67">
        <f>2.0/((1/Q67-1/P67)+SIGN(Q67)*SQRT((1/Q67-1/P67)*(1/Q67-1/P67) + 4*BU67/((BU67+1)*(BU67+1))*(2*1/Q67*1/P67-1/P67*1/P67)))</f>
        <v>0</v>
      </c>
      <c r="P67">
        <f>IF(LEFT(BV67,1)&lt;&gt;"0",IF(LEFT(BV67,1)="1",3.0,BW67),$D$5+$E$5*(CM67*CF67/($K$5*1000))+$F$5*(CM67*CF67/($K$5*1000))*MAX(MIN(BT67,$J$5),$I$5)*MAX(MIN(BT67,$J$5),$I$5)+$G$5*MAX(MIN(BT67,$J$5),$I$5)*(CM67*CF67/($K$5*1000))+$H$5*(CM67*CF67/($K$5*1000))*(CM67*CF67/($K$5*1000)))</f>
        <v>0</v>
      </c>
      <c r="Q67">
        <f>I67*(1000-(1000*0.61365*exp(17.502*U67/(240.97+U67))/(CF67+CG67)+CA67)/2)/(1000*0.61365*exp(17.502*U67/(240.97+U67))/(CF67+CG67)-CA67)</f>
        <v>0</v>
      </c>
      <c r="R67">
        <f>1/((BU67+1)/(O67/1.6)+1/(P67/1.37)) + BU67/((BU67+1)/(O67/1.6) + BU67/(P67/1.37))</f>
        <v>0</v>
      </c>
      <c r="S67">
        <f>(BQ67*BS67)</f>
        <v>0</v>
      </c>
      <c r="T67">
        <f>(CH67+(S67+2*0.95*5.67E-8*(((CH67+$B$7)+273)^4-(CH67+273)^4)-44100*I67)/(1.84*29.3*P67+8*0.95*5.67E-8*(CH67+273)^3))</f>
        <v>0</v>
      </c>
      <c r="U67">
        <f>($C$7*CI67+$D$7*CJ67+$E$7*T67)</f>
        <v>0</v>
      </c>
      <c r="V67">
        <f>0.61365*exp(17.502*U67/(240.97+U67))</f>
        <v>0</v>
      </c>
      <c r="W67">
        <f>(X67/Y67*100)</f>
        <v>0</v>
      </c>
      <c r="X67">
        <f>CA67*(CF67+CG67)/1000</f>
        <v>0</v>
      </c>
      <c r="Y67">
        <f>0.61365*exp(17.502*CH67/(240.97+CH67))</f>
        <v>0</v>
      </c>
      <c r="Z67">
        <f>(V67-CA67*(CF67+CG67)/1000)</f>
        <v>0</v>
      </c>
      <c r="AA67">
        <f>(-I67*44100)</f>
        <v>0</v>
      </c>
      <c r="AB67">
        <f>2*29.3*P67*0.92*(CH67-U67)</f>
        <v>0</v>
      </c>
      <c r="AC67">
        <f>2*0.95*5.67E-8*(((CH67+$B$7)+273)^4-(U67+273)^4)</f>
        <v>0</v>
      </c>
      <c r="AD67">
        <f>S67+AC67+AA67+AB67</f>
        <v>0</v>
      </c>
      <c r="AE67">
        <v>0</v>
      </c>
      <c r="AF67">
        <v>0</v>
      </c>
      <c r="AG67">
        <f>IF(AE67*$H$13&gt;=AI67,1.0,(AI67/(AI67-AE67*$H$13)))</f>
        <v>0</v>
      </c>
      <c r="AH67">
        <f>(AG67-1)*100</f>
        <v>0</v>
      </c>
      <c r="AI67">
        <f>MAX(0,($B$13+$C$13*CM67)/(1+$D$13*CM67)*CF67/(CH67+273)*$E$13)</f>
        <v>0</v>
      </c>
      <c r="AJ67" t="s">
        <v>297</v>
      </c>
      <c r="AK67">
        <v>0</v>
      </c>
      <c r="AL67">
        <v>0</v>
      </c>
      <c r="AM67">
        <f>AL67-AK67</f>
        <v>0</v>
      </c>
      <c r="AN67">
        <f>AM67/AL67</f>
        <v>0</v>
      </c>
      <c r="AO67">
        <v>0</v>
      </c>
      <c r="AP67" t="s">
        <v>297</v>
      </c>
      <c r="AQ67">
        <v>0</v>
      </c>
      <c r="AR67">
        <v>0</v>
      </c>
      <c r="AS67">
        <f>1-AQ67/AR67</f>
        <v>0</v>
      </c>
      <c r="AT67">
        <v>0.5</v>
      </c>
      <c r="AU67">
        <f>BQ67</f>
        <v>0</v>
      </c>
      <c r="AV67">
        <f>J67</f>
        <v>0</v>
      </c>
      <c r="AW67">
        <f>AS67*AT67*AU67</f>
        <v>0</v>
      </c>
      <c r="AX67">
        <f>BC67/AR67</f>
        <v>0</v>
      </c>
      <c r="AY67">
        <f>(AV67-AO67)/AU67</f>
        <v>0</v>
      </c>
      <c r="AZ67">
        <f>(AL67-AR67)/AR67</f>
        <v>0</v>
      </c>
      <c r="BA67" t="s">
        <v>297</v>
      </c>
      <c r="BB67">
        <v>0</v>
      </c>
      <c r="BC67">
        <f>AR67-BB67</f>
        <v>0</v>
      </c>
      <c r="BD67">
        <f>(AR67-AQ67)/(AR67-BB67)</f>
        <v>0</v>
      </c>
      <c r="BE67">
        <f>(AL67-AR67)/(AL67-BB67)</f>
        <v>0</v>
      </c>
      <c r="BF67">
        <f>(AR67-AQ67)/(AR67-AK67)</f>
        <v>0</v>
      </c>
      <c r="BG67">
        <f>(AL67-AR67)/(AL67-AK67)</f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f>$B$11*CN67+$C$11*CO67+$F$11*CP67*(1-CS67)</f>
        <v>0</v>
      </c>
      <c r="BQ67">
        <f>BP67*BR67</f>
        <v>0</v>
      </c>
      <c r="BR67">
        <f>($B$11*$D$9+$C$11*$D$9+$F$11*((DC67+CU67)/MAX(DC67+CU67+DD67, 0.1)*$I$9+DD67/MAX(DC67+CU67+DD67, 0.1)*$J$9))/($B$11+$C$11+$F$11)</f>
        <v>0</v>
      </c>
      <c r="BS67">
        <f>($B$11*$K$9+$C$11*$K$9+$F$11*((DC67+CU67)/MAX(DC67+CU67+DD67, 0.1)*$P$9+DD67/MAX(DC67+CU67+DD67, 0.1)*$Q$9))/($B$11+$C$11+$F$11)</f>
        <v>0</v>
      </c>
      <c r="BT67">
        <v>6</v>
      </c>
      <c r="BU67">
        <v>0.5</v>
      </c>
      <c r="BV67" t="s">
        <v>298</v>
      </c>
      <c r="BW67">
        <v>2</v>
      </c>
      <c r="BX67">
        <v>1620336626.6</v>
      </c>
      <c r="BY67">
        <v>398.897290322581</v>
      </c>
      <c r="BZ67">
        <v>420.004129032258</v>
      </c>
      <c r="CA67">
        <v>17.4514612903226</v>
      </c>
      <c r="CB67">
        <v>12.8869161290323</v>
      </c>
      <c r="CC67">
        <v>396.307548387097</v>
      </c>
      <c r="CD67">
        <v>17.452435483871</v>
      </c>
      <c r="CE67">
        <v>600.015903225806</v>
      </c>
      <c r="CF67">
        <v>100.23935483871</v>
      </c>
      <c r="CG67">
        <v>0.10001494516129</v>
      </c>
      <c r="CH67">
        <v>26.4173193548387</v>
      </c>
      <c r="CI67">
        <v>25.3491096774194</v>
      </c>
      <c r="CJ67">
        <v>999.9</v>
      </c>
      <c r="CK67">
        <v>0</v>
      </c>
      <c r="CL67">
        <v>0</v>
      </c>
      <c r="CM67">
        <v>9998.61322580645</v>
      </c>
      <c r="CN67">
        <v>0</v>
      </c>
      <c r="CO67">
        <v>0.221023</v>
      </c>
      <c r="CP67">
        <v>882.993677419355</v>
      </c>
      <c r="CQ67">
        <v>0.954991935483871</v>
      </c>
      <c r="CR67">
        <v>0.0450085161290323</v>
      </c>
      <c r="CS67">
        <v>0</v>
      </c>
      <c r="CT67">
        <v>1236.48870967742</v>
      </c>
      <c r="CU67">
        <v>4.99999</v>
      </c>
      <c r="CV67">
        <v>10956.5387096774</v>
      </c>
      <c r="CW67">
        <v>7633.07</v>
      </c>
      <c r="CX67">
        <v>40</v>
      </c>
      <c r="CY67">
        <v>42.8445161290323</v>
      </c>
      <c r="CZ67">
        <v>41.562</v>
      </c>
      <c r="DA67">
        <v>42.245935483871</v>
      </c>
      <c r="DB67">
        <v>42.562</v>
      </c>
      <c r="DC67">
        <v>838.477096774193</v>
      </c>
      <c r="DD67">
        <v>39.5170967741935</v>
      </c>
      <c r="DE67">
        <v>0</v>
      </c>
      <c r="DF67">
        <v>1620336635.5</v>
      </c>
      <c r="DG67">
        <v>0</v>
      </c>
      <c r="DH67">
        <v>1236.49038461538</v>
      </c>
      <c r="DI67">
        <v>1.78495725136149</v>
      </c>
      <c r="DJ67">
        <v>14.3247863565499</v>
      </c>
      <c r="DK67">
        <v>10956.5230769231</v>
      </c>
      <c r="DL67">
        <v>15</v>
      </c>
      <c r="DM67">
        <v>1620333530.6</v>
      </c>
      <c r="DN67" t="s">
        <v>299</v>
      </c>
      <c r="DO67">
        <v>1620333519.6</v>
      </c>
      <c r="DP67">
        <v>1620333530.6</v>
      </c>
      <c r="DQ67">
        <v>59</v>
      </c>
      <c r="DR67">
        <v>0.059</v>
      </c>
      <c r="DS67">
        <v>-0.002</v>
      </c>
      <c r="DT67">
        <v>2.59</v>
      </c>
      <c r="DU67">
        <v>-0.001</v>
      </c>
      <c r="DV67">
        <v>420</v>
      </c>
      <c r="DW67">
        <v>12</v>
      </c>
      <c r="DX67">
        <v>0.09</v>
      </c>
      <c r="DY67">
        <v>0.02</v>
      </c>
      <c r="DZ67">
        <v>-21.1019804878049</v>
      </c>
      <c r="EA67">
        <v>0.133369337979116</v>
      </c>
      <c r="EB67">
        <v>0.0432545174266322</v>
      </c>
      <c r="EC67">
        <v>1</v>
      </c>
      <c r="ED67">
        <v>1236.40735294118</v>
      </c>
      <c r="EE67">
        <v>1.5622987354443</v>
      </c>
      <c r="EF67">
        <v>0.264411764705891</v>
      </c>
      <c r="EG67">
        <v>1</v>
      </c>
      <c r="EH67">
        <v>4.56636268292683</v>
      </c>
      <c r="EI67">
        <v>-0.0293905923344962</v>
      </c>
      <c r="EJ67">
        <v>0.0036411041104818</v>
      </c>
      <c r="EK67">
        <v>1</v>
      </c>
      <c r="EL67">
        <v>3</v>
      </c>
      <c r="EM67">
        <v>3</v>
      </c>
      <c r="EN67" t="s">
        <v>303</v>
      </c>
      <c r="EO67">
        <v>100</v>
      </c>
      <c r="EP67">
        <v>100</v>
      </c>
      <c r="EQ67">
        <v>2.589</v>
      </c>
      <c r="ER67">
        <v>-0.0009</v>
      </c>
      <c r="ES67">
        <v>2.58979999999991</v>
      </c>
      <c r="ET67">
        <v>0</v>
      </c>
      <c r="EU67">
        <v>0</v>
      </c>
      <c r="EV67">
        <v>0</v>
      </c>
      <c r="EW67">
        <v>-0.000965000000000771</v>
      </c>
      <c r="EX67">
        <v>0</v>
      </c>
      <c r="EY67">
        <v>0</v>
      </c>
      <c r="EZ67">
        <v>0</v>
      </c>
      <c r="FA67">
        <v>-1</v>
      </c>
      <c r="FB67">
        <v>-1</v>
      </c>
      <c r="FC67">
        <v>-1</v>
      </c>
      <c r="FD67">
        <v>-1</v>
      </c>
      <c r="FE67">
        <v>51.9</v>
      </c>
      <c r="FF67">
        <v>51.7</v>
      </c>
      <c r="FG67">
        <v>2</v>
      </c>
      <c r="FH67">
        <v>635.108</v>
      </c>
      <c r="FI67">
        <v>374.043</v>
      </c>
      <c r="FJ67">
        <v>24.9998</v>
      </c>
      <c r="FK67">
        <v>25.799</v>
      </c>
      <c r="FL67">
        <v>30</v>
      </c>
      <c r="FM67">
        <v>25.7798</v>
      </c>
      <c r="FN67">
        <v>25.803</v>
      </c>
      <c r="FO67">
        <v>20.7375</v>
      </c>
      <c r="FP67">
        <v>18.5536</v>
      </c>
      <c r="FQ67">
        <v>28.3638</v>
      </c>
      <c r="FR67">
        <v>25</v>
      </c>
      <c r="FS67">
        <v>420</v>
      </c>
      <c r="FT67">
        <v>12.8262</v>
      </c>
      <c r="FU67">
        <v>101.411</v>
      </c>
      <c r="FV67">
        <v>102.237</v>
      </c>
    </row>
    <row r="68" spans="1:178">
      <c r="A68">
        <v>52</v>
      </c>
      <c r="B68">
        <v>1620336694.6</v>
      </c>
      <c r="C68">
        <v>3060.5</v>
      </c>
      <c r="D68" t="s">
        <v>402</v>
      </c>
      <c r="E68" t="s">
        <v>403</v>
      </c>
      <c r="H68">
        <v>1620336686.6</v>
      </c>
      <c r="I68">
        <f>CE68*AG68*(CA68-CB68)/(100*BT68*(1000-AG68*CA68))</f>
        <v>0</v>
      </c>
      <c r="J68">
        <f>CE68*AG68*(BZ68-BY68*(1000-AG68*CB68)/(1000-AG68*CA68))/(100*BT68)</f>
        <v>0</v>
      </c>
      <c r="K68">
        <f>BY68 - IF(AG68&gt;1, J68*BT68*100.0/(AI68*CM68), 0)</f>
        <v>0</v>
      </c>
      <c r="L68">
        <f>((R68-I68/2)*K68-J68)/(R68+I68/2)</f>
        <v>0</v>
      </c>
      <c r="M68">
        <f>L68*(CF68+CG68)/1000.0</f>
        <v>0</v>
      </c>
      <c r="N68">
        <f>(BY68 - IF(AG68&gt;1, J68*BT68*100.0/(AI68*CM68), 0))*(CF68+CG68)/1000.0</f>
        <v>0</v>
      </c>
      <c r="O68">
        <f>2.0/((1/Q68-1/P68)+SIGN(Q68)*SQRT((1/Q68-1/P68)*(1/Q68-1/P68) + 4*BU68/((BU68+1)*(BU68+1))*(2*1/Q68*1/P68-1/P68*1/P68)))</f>
        <v>0</v>
      </c>
      <c r="P68">
        <f>IF(LEFT(BV68,1)&lt;&gt;"0",IF(LEFT(BV68,1)="1",3.0,BW68),$D$5+$E$5*(CM68*CF68/($K$5*1000))+$F$5*(CM68*CF68/($K$5*1000))*MAX(MIN(BT68,$J$5),$I$5)*MAX(MIN(BT68,$J$5),$I$5)+$G$5*MAX(MIN(BT68,$J$5),$I$5)*(CM68*CF68/($K$5*1000))+$H$5*(CM68*CF68/($K$5*1000))*(CM68*CF68/($K$5*1000)))</f>
        <v>0</v>
      </c>
      <c r="Q68">
        <f>I68*(1000-(1000*0.61365*exp(17.502*U68/(240.97+U68))/(CF68+CG68)+CA68)/2)/(1000*0.61365*exp(17.502*U68/(240.97+U68))/(CF68+CG68)-CA68)</f>
        <v>0</v>
      </c>
      <c r="R68">
        <f>1/((BU68+1)/(O68/1.6)+1/(P68/1.37)) + BU68/((BU68+1)/(O68/1.6) + BU68/(P68/1.37))</f>
        <v>0</v>
      </c>
      <c r="S68">
        <f>(BQ68*BS68)</f>
        <v>0</v>
      </c>
      <c r="T68">
        <f>(CH68+(S68+2*0.95*5.67E-8*(((CH68+$B$7)+273)^4-(CH68+273)^4)-44100*I68)/(1.84*29.3*P68+8*0.95*5.67E-8*(CH68+273)^3))</f>
        <v>0</v>
      </c>
      <c r="U68">
        <f>($C$7*CI68+$D$7*CJ68+$E$7*T68)</f>
        <v>0</v>
      </c>
      <c r="V68">
        <f>0.61365*exp(17.502*U68/(240.97+U68))</f>
        <v>0</v>
      </c>
      <c r="W68">
        <f>(X68/Y68*100)</f>
        <v>0</v>
      </c>
      <c r="X68">
        <f>CA68*(CF68+CG68)/1000</f>
        <v>0</v>
      </c>
      <c r="Y68">
        <f>0.61365*exp(17.502*CH68/(240.97+CH68))</f>
        <v>0</v>
      </c>
      <c r="Z68">
        <f>(V68-CA68*(CF68+CG68)/1000)</f>
        <v>0</v>
      </c>
      <c r="AA68">
        <f>(-I68*44100)</f>
        <v>0</v>
      </c>
      <c r="AB68">
        <f>2*29.3*P68*0.92*(CH68-U68)</f>
        <v>0</v>
      </c>
      <c r="AC68">
        <f>2*0.95*5.67E-8*(((CH68+$B$7)+273)^4-(U68+273)^4)</f>
        <v>0</v>
      </c>
      <c r="AD68">
        <f>S68+AC68+AA68+AB68</f>
        <v>0</v>
      </c>
      <c r="AE68">
        <v>0</v>
      </c>
      <c r="AF68">
        <v>0</v>
      </c>
      <c r="AG68">
        <f>IF(AE68*$H$13&gt;=AI68,1.0,(AI68/(AI68-AE68*$H$13)))</f>
        <v>0</v>
      </c>
      <c r="AH68">
        <f>(AG68-1)*100</f>
        <v>0</v>
      </c>
      <c r="AI68">
        <f>MAX(0,($B$13+$C$13*CM68)/(1+$D$13*CM68)*CF68/(CH68+273)*$E$13)</f>
        <v>0</v>
      </c>
      <c r="AJ68" t="s">
        <v>297</v>
      </c>
      <c r="AK68">
        <v>0</v>
      </c>
      <c r="AL68">
        <v>0</v>
      </c>
      <c r="AM68">
        <f>AL68-AK68</f>
        <v>0</v>
      </c>
      <c r="AN68">
        <f>AM68/AL68</f>
        <v>0</v>
      </c>
      <c r="AO68">
        <v>0</v>
      </c>
      <c r="AP68" t="s">
        <v>297</v>
      </c>
      <c r="AQ68">
        <v>0</v>
      </c>
      <c r="AR68">
        <v>0</v>
      </c>
      <c r="AS68">
        <f>1-AQ68/AR68</f>
        <v>0</v>
      </c>
      <c r="AT68">
        <v>0.5</v>
      </c>
      <c r="AU68">
        <f>BQ68</f>
        <v>0</v>
      </c>
      <c r="AV68">
        <f>J68</f>
        <v>0</v>
      </c>
      <c r="AW68">
        <f>AS68*AT68*AU68</f>
        <v>0</v>
      </c>
      <c r="AX68">
        <f>BC68/AR68</f>
        <v>0</v>
      </c>
      <c r="AY68">
        <f>(AV68-AO68)/AU68</f>
        <v>0</v>
      </c>
      <c r="AZ68">
        <f>(AL68-AR68)/AR68</f>
        <v>0</v>
      </c>
      <c r="BA68" t="s">
        <v>297</v>
      </c>
      <c r="BB68">
        <v>0</v>
      </c>
      <c r="BC68">
        <f>AR68-BB68</f>
        <v>0</v>
      </c>
      <c r="BD68">
        <f>(AR68-AQ68)/(AR68-BB68)</f>
        <v>0</v>
      </c>
      <c r="BE68">
        <f>(AL68-AR68)/(AL68-BB68)</f>
        <v>0</v>
      </c>
      <c r="BF68">
        <f>(AR68-AQ68)/(AR68-AK68)</f>
        <v>0</v>
      </c>
      <c r="BG68">
        <f>(AL68-AR68)/(AL68-AK68)</f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f>$B$11*CN68+$C$11*CO68+$F$11*CP68*(1-CS68)</f>
        <v>0</v>
      </c>
      <c r="BQ68">
        <f>BP68*BR68</f>
        <v>0</v>
      </c>
      <c r="BR68">
        <f>($B$11*$D$9+$C$11*$D$9+$F$11*((DC68+CU68)/MAX(DC68+CU68+DD68, 0.1)*$I$9+DD68/MAX(DC68+CU68+DD68, 0.1)*$J$9))/($B$11+$C$11+$F$11)</f>
        <v>0</v>
      </c>
      <c r="BS68">
        <f>($B$11*$K$9+$C$11*$K$9+$F$11*((DC68+CU68)/MAX(DC68+CU68+DD68, 0.1)*$P$9+DD68/MAX(DC68+CU68+DD68, 0.1)*$Q$9))/($B$11+$C$11+$F$11)</f>
        <v>0</v>
      </c>
      <c r="BT68">
        <v>6</v>
      </c>
      <c r="BU68">
        <v>0.5</v>
      </c>
      <c r="BV68" t="s">
        <v>298</v>
      </c>
      <c r="BW68">
        <v>2</v>
      </c>
      <c r="BX68">
        <v>1620336686.6</v>
      </c>
      <c r="BY68">
        <v>398.847032258065</v>
      </c>
      <c r="BZ68">
        <v>419.996193548387</v>
      </c>
      <c r="CA68">
        <v>17.4105580645161</v>
      </c>
      <c r="CB68">
        <v>12.8102258064516</v>
      </c>
      <c r="CC68">
        <v>396.257290322581</v>
      </c>
      <c r="CD68">
        <v>17.4115258064516</v>
      </c>
      <c r="CE68">
        <v>600.015580645161</v>
      </c>
      <c r="CF68">
        <v>100.240161290323</v>
      </c>
      <c r="CG68">
        <v>0.0999737290322581</v>
      </c>
      <c r="CH68">
        <v>26.4052870967742</v>
      </c>
      <c r="CI68">
        <v>25.3330516129032</v>
      </c>
      <c r="CJ68">
        <v>999.9</v>
      </c>
      <c r="CK68">
        <v>0</v>
      </c>
      <c r="CL68">
        <v>0</v>
      </c>
      <c r="CM68">
        <v>9999.84064516129</v>
      </c>
      <c r="CN68">
        <v>0</v>
      </c>
      <c r="CO68">
        <v>0.221023</v>
      </c>
      <c r="CP68">
        <v>883.001</v>
      </c>
      <c r="CQ68">
        <v>0.954991322580645</v>
      </c>
      <c r="CR68">
        <v>0.0450090322580645</v>
      </c>
      <c r="CS68">
        <v>0</v>
      </c>
      <c r="CT68">
        <v>1238.32258064516</v>
      </c>
      <c r="CU68">
        <v>4.99999</v>
      </c>
      <c r="CV68">
        <v>10972.7387096774</v>
      </c>
      <c r="CW68">
        <v>7633.13258064516</v>
      </c>
      <c r="CX68">
        <v>40</v>
      </c>
      <c r="CY68">
        <v>42.816064516129</v>
      </c>
      <c r="CZ68">
        <v>41.562</v>
      </c>
      <c r="DA68">
        <v>42.2215483870968</v>
      </c>
      <c r="DB68">
        <v>42.562</v>
      </c>
      <c r="DC68">
        <v>838.483548387097</v>
      </c>
      <c r="DD68">
        <v>39.5170967741935</v>
      </c>
      <c r="DE68">
        <v>0</v>
      </c>
      <c r="DF68">
        <v>1620336695.5</v>
      </c>
      <c r="DG68">
        <v>0</v>
      </c>
      <c r="DH68">
        <v>1238.33384615385</v>
      </c>
      <c r="DI68">
        <v>1.93025640659114</v>
      </c>
      <c r="DJ68">
        <v>13.1042734072987</v>
      </c>
      <c r="DK68">
        <v>10972.8807692308</v>
      </c>
      <c r="DL68">
        <v>15</v>
      </c>
      <c r="DM68">
        <v>1620333530.6</v>
      </c>
      <c r="DN68" t="s">
        <v>299</v>
      </c>
      <c r="DO68">
        <v>1620333519.6</v>
      </c>
      <c r="DP68">
        <v>1620333530.6</v>
      </c>
      <c r="DQ68">
        <v>59</v>
      </c>
      <c r="DR68">
        <v>0.059</v>
      </c>
      <c r="DS68">
        <v>-0.002</v>
      </c>
      <c r="DT68">
        <v>2.59</v>
      </c>
      <c r="DU68">
        <v>-0.001</v>
      </c>
      <c r="DV68">
        <v>420</v>
      </c>
      <c r="DW68">
        <v>12</v>
      </c>
      <c r="DX68">
        <v>0.09</v>
      </c>
      <c r="DY68">
        <v>0.02</v>
      </c>
      <c r="DZ68">
        <v>-21.1426731707317</v>
      </c>
      <c r="EA68">
        <v>-0.044025783972124</v>
      </c>
      <c r="EB68">
        <v>0.017490081152669</v>
      </c>
      <c r="EC68">
        <v>1</v>
      </c>
      <c r="ED68">
        <v>1238.24470588235</v>
      </c>
      <c r="EE68">
        <v>1.98570176536706</v>
      </c>
      <c r="EF68">
        <v>0.264877722001021</v>
      </c>
      <c r="EG68">
        <v>1</v>
      </c>
      <c r="EH68">
        <v>4.59918975609756</v>
      </c>
      <c r="EI68">
        <v>0.0186407665505313</v>
      </c>
      <c r="EJ68">
        <v>0.00207528486179247</v>
      </c>
      <c r="EK68">
        <v>1</v>
      </c>
      <c r="EL68">
        <v>3</v>
      </c>
      <c r="EM68">
        <v>3</v>
      </c>
      <c r="EN68" t="s">
        <v>303</v>
      </c>
      <c r="EO68">
        <v>100</v>
      </c>
      <c r="EP68">
        <v>100</v>
      </c>
      <c r="EQ68">
        <v>2.59</v>
      </c>
      <c r="ER68">
        <v>-0.001</v>
      </c>
      <c r="ES68">
        <v>2.58979999999991</v>
      </c>
      <c r="ET68">
        <v>0</v>
      </c>
      <c r="EU68">
        <v>0</v>
      </c>
      <c r="EV68">
        <v>0</v>
      </c>
      <c r="EW68">
        <v>-0.000965000000000771</v>
      </c>
      <c r="EX68">
        <v>0</v>
      </c>
      <c r="EY68">
        <v>0</v>
      </c>
      <c r="EZ68">
        <v>0</v>
      </c>
      <c r="FA68">
        <v>-1</v>
      </c>
      <c r="FB68">
        <v>-1</v>
      </c>
      <c r="FC68">
        <v>-1</v>
      </c>
      <c r="FD68">
        <v>-1</v>
      </c>
      <c r="FE68">
        <v>52.9</v>
      </c>
      <c r="FF68">
        <v>52.7</v>
      </c>
      <c r="FG68">
        <v>2</v>
      </c>
      <c r="FH68">
        <v>635.297</v>
      </c>
      <c r="FI68">
        <v>374.287</v>
      </c>
      <c r="FJ68">
        <v>24.9998</v>
      </c>
      <c r="FK68">
        <v>25.7881</v>
      </c>
      <c r="FL68">
        <v>30.0002</v>
      </c>
      <c r="FM68">
        <v>25.7701</v>
      </c>
      <c r="FN68">
        <v>25.7922</v>
      </c>
      <c r="FO68">
        <v>20.7362</v>
      </c>
      <c r="FP68">
        <v>18.8241</v>
      </c>
      <c r="FQ68">
        <v>28.3638</v>
      </c>
      <c r="FR68">
        <v>25</v>
      </c>
      <c r="FS68">
        <v>420</v>
      </c>
      <c r="FT68">
        <v>12.8172</v>
      </c>
      <c r="FU68">
        <v>101.41</v>
      </c>
      <c r="FV68">
        <v>102.239</v>
      </c>
    </row>
    <row r="69" spans="1:178">
      <c r="A69">
        <v>53</v>
      </c>
      <c r="B69">
        <v>1620336754.6</v>
      </c>
      <c r="C69">
        <v>3120.5</v>
      </c>
      <c r="D69" t="s">
        <v>404</v>
      </c>
      <c r="E69" t="s">
        <v>405</v>
      </c>
      <c r="H69">
        <v>1620336746.6</v>
      </c>
      <c r="I69">
        <f>CE69*AG69*(CA69-CB69)/(100*BT69*(1000-AG69*CA69))</f>
        <v>0</v>
      </c>
      <c r="J69">
        <f>CE69*AG69*(BZ69-BY69*(1000-AG69*CB69)/(1000-AG69*CA69))/(100*BT69)</f>
        <v>0</v>
      </c>
      <c r="K69">
        <f>BY69 - IF(AG69&gt;1, J69*BT69*100.0/(AI69*CM69), 0)</f>
        <v>0</v>
      </c>
      <c r="L69">
        <f>((R69-I69/2)*K69-J69)/(R69+I69/2)</f>
        <v>0</v>
      </c>
      <c r="M69">
        <f>L69*(CF69+CG69)/1000.0</f>
        <v>0</v>
      </c>
      <c r="N69">
        <f>(BY69 - IF(AG69&gt;1, J69*BT69*100.0/(AI69*CM69), 0))*(CF69+CG69)/1000.0</f>
        <v>0</v>
      </c>
      <c r="O69">
        <f>2.0/((1/Q69-1/P69)+SIGN(Q69)*SQRT((1/Q69-1/P69)*(1/Q69-1/P69) + 4*BU69/((BU69+1)*(BU69+1))*(2*1/Q69*1/P69-1/P69*1/P69)))</f>
        <v>0</v>
      </c>
      <c r="P69">
        <f>IF(LEFT(BV69,1)&lt;&gt;"0",IF(LEFT(BV69,1)="1",3.0,BW69),$D$5+$E$5*(CM69*CF69/($K$5*1000))+$F$5*(CM69*CF69/($K$5*1000))*MAX(MIN(BT69,$J$5),$I$5)*MAX(MIN(BT69,$J$5),$I$5)+$G$5*MAX(MIN(BT69,$J$5),$I$5)*(CM69*CF69/($K$5*1000))+$H$5*(CM69*CF69/($K$5*1000))*(CM69*CF69/($K$5*1000)))</f>
        <v>0</v>
      </c>
      <c r="Q69">
        <f>I69*(1000-(1000*0.61365*exp(17.502*U69/(240.97+U69))/(CF69+CG69)+CA69)/2)/(1000*0.61365*exp(17.502*U69/(240.97+U69))/(CF69+CG69)-CA69)</f>
        <v>0</v>
      </c>
      <c r="R69">
        <f>1/((BU69+1)/(O69/1.6)+1/(P69/1.37)) + BU69/((BU69+1)/(O69/1.6) + BU69/(P69/1.37))</f>
        <v>0</v>
      </c>
      <c r="S69">
        <f>(BQ69*BS69)</f>
        <v>0</v>
      </c>
      <c r="T69">
        <f>(CH69+(S69+2*0.95*5.67E-8*(((CH69+$B$7)+273)^4-(CH69+273)^4)-44100*I69)/(1.84*29.3*P69+8*0.95*5.67E-8*(CH69+273)^3))</f>
        <v>0</v>
      </c>
      <c r="U69">
        <f>($C$7*CI69+$D$7*CJ69+$E$7*T69)</f>
        <v>0</v>
      </c>
      <c r="V69">
        <f>0.61365*exp(17.502*U69/(240.97+U69))</f>
        <v>0</v>
      </c>
      <c r="W69">
        <f>(X69/Y69*100)</f>
        <v>0</v>
      </c>
      <c r="X69">
        <f>CA69*(CF69+CG69)/1000</f>
        <v>0</v>
      </c>
      <c r="Y69">
        <f>0.61365*exp(17.502*CH69/(240.97+CH69))</f>
        <v>0</v>
      </c>
      <c r="Z69">
        <f>(V69-CA69*(CF69+CG69)/1000)</f>
        <v>0</v>
      </c>
      <c r="AA69">
        <f>(-I69*44100)</f>
        <v>0</v>
      </c>
      <c r="AB69">
        <f>2*29.3*P69*0.92*(CH69-U69)</f>
        <v>0</v>
      </c>
      <c r="AC69">
        <f>2*0.95*5.67E-8*(((CH69+$B$7)+273)^4-(U69+273)^4)</f>
        <v>0</v>
      </c>
      <c r="AD69">
        <f>S69+AC69+AA69+AB69</f>
        <v>0</v>
      </c>
      <c r="AE69">
        <v>0</v>
      </c>
      <c r="AF69">
        <v>0</v>
      </c>
      <c r="AG69">
        <f>IF(AE69*$H$13&gt;=AI69,1.0,(AI69/(AI69-AE69*$H$13)))</f>
        <v>0</v>
      </c>
      <c r="AH69">
        <f>(AG69-1)*100</f>
        <v>0</v>
      </c>
      <c r="AI69">
        <f>MAX(0,($B$13+$C$13*CM69)/(1+$D$13*CM69)*CF69/(CH69+273)*$E$13)</f>
        <v>0</v>
      </c>
      <c r="AJ69" t="s">
        <v>297</v>
      </c>
      <c r="AK69">
        <v>0</v>
      </c>
      <c r="AL69">
        <v>0</v>
      </c>
      <c r="AM69">
        <f>AL69-AK69</f>
        <v>0</v>
      </c>
      <c r="AN69">
        <f>AM69/AL69</f>
        <v>0</v>
      </c>
      <c r="AO69">
        <v>0</v>
      </c>
      <c r="AP69" t="s">
        <v>297</v>
      </c>
      <c r="AQ69">
        <v>0</v>
      </c>
      <c r="AR69">
        <v>0</v>
      </c>
      <c r="AS69">
        <f>1-AQ69/AR69</f>
        <v>0</v>
      </c>
      <c r="AT69">
        <v>0.5</v>
      </c>
      <c r="AU69">
        <f>BQ69</f>
        <v>0</v>
      </c>
      <c r="AV69">
        <f>J69</f>
        <v>0</v>
      </c>
      <c r="AW69">
        <f>AS69*AT69*AU69</f>
        <v>0</v>
      </c>
      <c r="AX69">
        <f>BC69/AR69</f>
        <v>0</v>
      </c>
      <c r="AY69">
        <f>(AV69-AO69)/AU69</f>
        <v>0</v>
      </c>
      <c r="AZ69">
        <f>(AL69-AR69)/AR69</f>
        <v>0</v>
      </c>
      <c r="BA69" t="s">
        <v>297</v>
      </c>
      <c r="BB69">
        <v>0</v>
      </c>
      <c r="BC69">
        <f>AR69-BB69</f>
        <v>0</v>
      </c>
      <c r="BD69">
        <f>(AR69-AQ69)/(AR69-BB69)</f>
        <v>0</v>
      </c>
      <c r="BE69">
        <f>(AL69-AR69)/(AL69-BB69)</f>
        <v>0</v>
      </c>
      <c r="BF69">
        <f>(AR69-AQ69)/(AR69-AK69)</f>
        <v>0</v>
      </c>
      <c r="BG69">
        <f>(AL69-AR69)/(AL69-AK69)</f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f>$B$11*CN69+$C$11*CO69+$F$11*CP69*(1-CS69)</f>
        <v>0</v>
      </c>
      <c r="BQ69">
        <f>BP69*BR69</f>
        <v>0</v>
      </c>
      <c r="BR69">
        <f>($B$11*$D$9+$C$11*$D$9+$F$11*((DC69+CU69)/MAX(DC69+CU69+DD69, 0.1)*$I$9+DD69/MAX(DC69+CU69+DD69, 0.1)*$J$9))/($B$11+$C$11+$F$11)</f>
        <v>0</v>
      </c>
      <c r="BS69">
        <f>($B$11*$K$9+$C$11*$K$9+$F$11*((DC69+CU69)/MAX(DC69+CU69+DD69, 0.1)*$P$9+DD69/MAX(DC69+CU69+DD69, 0.1)*$Q$9))/($B$11+$C$11+$F$11)</f>
        <v>0</v>
      </c>
      <c r="BT69">
        <v>6</v>
      </c>
      <c r="BU69">
        <v>0.5</v>
      </c>
      <c r="BV69" t="s">
        <v>298</v>
      </c>
      <c r="BW69">
        <v>2</v>
      </c>
      <c r="BX69">
        <v>1620336746.6</v>
      </c>
      <c r="BY69">
        <v>398.783806451613</v>
      </c>
      <c r="BZ69">
        <v>419.996419354839</v>
      </c>
      <c r="CA69">
        <v>17.4262</v>
      </c>
      <c r="CB69">
        <v>12.7897064516129</v>
      </c>
      <c r="CC69">
        <v>396.193838709677</v>
      </c>
      <c r="CD69">
        <v>17.4271419354839</v>
      </c>
      <c r="CE69">
        <v>600.026064516129</v>
      </c>
      <c r="CF69">
        <v>100.240838709677</v>
      </c>
      <c r="CG69">
        <v>0.100091483870968</v>
      </c>
      <c r="CH69">
        <v>26.4055193548387</v>
      </c>
      <c r="CI69">
        <v>25.3312483870968</v>
      </c>
      <c r="CJ69">
        <v>999.9</v>
      </c>
      <c r="CK69">
        <v>0</v>
      </c>
      <c r="CL69">
        <v>0</v>
      </c>
      <c r="CM69">
        <v>9997.13322580645</v>
      </c>
      <c r="CN69">
        <v>0</v>
      </c>
      <c r="CO69">
        <v>0.221023</v>
      </c>
      <c r="CP69">
        <v>883.003064516129</v>
      </c>
      <c r="CQ69">
        <v>0.954997258064516</v>
      </c>
      <c r="CR69">
        <v>0.0450031451612903</v>
      </c>
      <c r="CS69">
        <v>0</v>
      </c>
      <c r="CT69">
        <v>1240.27903225806</v>
      </c>
      <c r="CU69">
        <v>4.99999</v>
      </c>
      <c r="CV69">
        <v>10989.0967741935</v>
      </c>
      <c r="CW69">
        <v>7633.16516129032</v>
      </c>
      <c r="CX69">
        <v>39.995935483871</v>
      </c>
      <c r="CY69">
        <v>42.812</v>
      </c>
      <c r="CZ69">
        <v>41.562</v>
      </c>
      <c r="DA69">
        <v>42.2052903225806</v>
      </c>
      <c r="DB69">
        <v>42.562</v>
      </c>
      <c r="DC69">
        <v>838.490322580645</v>
      </c>
      <c r="DD69">
        <v>39.5122580645161</v>
      </c>
      <c r="DE69">
        <v>0</v>
      </c>
      <c r="DF69">
        <v>1620336755.5</v>
      </c>
      <c r="DG69">
        <v>0</v>
      </c>
      <c r="DH69">
        <v>1240.29615384615</v>
      </c>
      <c r="DI69">
        <v>2.62085470617836</v>
      </c>
      <c r="DJ69">
        <v>17.5863247472325</v>
      </c>
      <c r="DK69">
        <v>10989.0692307692</v>
      </c>
      <c r="DL69">
        <v>15</v>
      </c>
      <c r="DM69">
        <v>1620333530.6</v>
      </c>
      <c r="DN69" t="s">
        <v>299</v>
      </c>
      <c r="DO69">
        <v>1620333519.6</v>
      </c>
      <c r="DP69">
        <v>1620333530.6</v>
      </c>
      <c r="DQ69">
        <v>59</v>
      </c>
      <c r="DR69">
        <v>0.059</v>
      </c>
      <c r="DS69">
        <v>-0.002</v>
      </c>
      <c r="DT69">
        <v>2.59</v>
      </c>
      <c r="DU69">
        <v>-0.001</v>
      </c>
      <c r="DV69">
        <v>420</v>
      </c>
      <c r="DW69">
        <v>12</v>
      </c>
      <c r="DX69">
        <v>0.09</v>
      </c>
      <c r="DY69">
        <v>0.02</v>
      </c>
      <c r="DZ69">
        <v>-21.2107097560976</v>
      </c>
      <c r="EA69">
        <v>-0.0472202090592151</v>
      </c>
      <c r="EB69">
        <v>0.0381055197645417</v>
      </c>
      <c r="EC69">
        <v>1</v>
      </c>
      <c r="ED69">
        <v>1240.17</v>
      </c>
      <c r="EE69">
        <v>2.59629397771323</v>
      </c>
      <c r="EF69">
        <v>0.286397502453804</v>
      </c>
      <c r="EG69">
        <v>1</v>
      </c>
      <c r="EH69">
        <v>4.63435975609756</v>
      </c>
      <c r="EI69">
        <v>0.0359724041811856</v>
      </c>
      <c r="EJ69">
        <v>0.00371152226202239</v>
      </c>
      <c r="EK69">
        <v>1</v>
      </c>
      <c r="EL69">
        <v>3</v>
      </c>
      <c r="EM69">
        <v>3</v>
      </c>
      <c r="EN69" t="s">
        <v>303</v>
      </c>
      <c r="EO69">
        <v>100</v>
      </c>
      <c r="EP69">
        <v>100</v>
      </c>
      <c r="EQ69">
        <v>2.59</v>
      </c>
      <c r="ER69">
        <v>-0.001</v>
      </c>
      <c r="ES69">
        <v>2.58979999999991</v>
      </c>
      <c r="ET69">
        <v>0</v>
      </c>
      <c r="EU69">
        <v>0</v>
      </c>
      <c r="EV69">
        <v>0</v>
      </c>
      <c r="EW69">
        <v>-0.000965000000000771</v>
      </c>
      <c r="EX69">
        <v>0</v>
      </c>
      <c r="EY69">
        <v>0</v>
      </c>
      <c r="EZ69">
        <v>0</v>
      </c>
      <c r="FA69">
        <v>-1</v>
      </c>
      <c r="FB69">
        <v>-1</v>
      </c>
      <c r="FC69">
        <v>-1</v>
      </c>
      <c r="FD69">
        <v>-1</v>
      </c>
      <c r="FE69">
        <v>53.9</v>
      </c>
      <c r="FF69">
        <v>53.7</v>
      </c>
      <c r="FG69">
        <v>2</v>
      </c>
      <c r="FH69">
        <v>635.335</v>
      </c>
      <c r="FI69">
        <v>374.343</v>
      </c>
      <c r="FJ69">
        <v>24.9999</v>
      </c>
      <c r="FK69">
        <v>25.7751</v>
      </c>
      <c r="FL69">
        <v>30.0001</v>
      </c>
      <c r="FM69">
        <v>25.757</v>
      </c>
      <c r="FN69">
        <v>25.7791</v>
      </c>
      <c r="FO69">
        <v>20.7375</v>
      </c>
      <c r="FP69">
        <v>18.8241</v>
      </c>
      <c r="FQ69">
        <v>28.3638</v>
      </c>
      <c r="FR69">
        <v>25</v>
      </c>
      <c r="FS69">
        <v>420</v>
      </c>
      <c r="FT69">
        <v>12.8172</v>
      </c>
      <c r="FU69">
        <v>101.41</v>
      </c>
      <c r="FV69">
        <v>102.24</v>
      </c>
    </row>
    <row r="70" spans="1:178">
      <c r="A70">
        <v>54</v>
      </c>
      <c r="B70">
        <v>1620336814.6</v>
      </c>
      <c r="C70">
        <v>3180.5</v>
      </c>
      <c r="D70" t="s">
        <v>406</v>
      </c>
      <c r="E70" t="s">
        <v>407</v>
      </c>
      <c r="H70">
        <v>1620336806.6</v>
      </c>
      <c r="I70">
        <f>CE70*AG70*(CA70-CB70)/(100*BT70*(1000-AG70*CA70))</f>
        <v>0</v>
      </c>
      <c r="J70">
        <f>CE70*AG70*(BZ70-BY70*(1000-AG70*CB70)/(1000-AG70*CA70))/(100*BT70)</f>
        <v>0</v>
      </c>
      <c r="K70">
        <f>BY70 - IF(AG70&gt;1, J70*BT70*100.0/(AI70*CM70), 0)</f>
        <v>0</v>
      </c>
      <c r="L70">
        <f>((R70-I70/2)*K70-J70)/(R70+I70/2)</f>
        <v>0</v>
      </c>
      <c r="M70">
        <f>L70*(CF70+CG70)/1000.0</f>
        <v>0</v>
      </c>
      <c r="N70">
        <f>(BY70 - IF(AG70&gt;1, J70*BT70*100.0/(AI70*CM70), 0))*(CF70+CG70)/1000.0</f>
        <v>0</v>
      </c>
      <c r="O70">
        <f>2.0/((1/Q70-1/P70)+SIGN(Q70)*SQRT((1/Q70-1/P70)*(1/Q70-1/P70) + 4*BU70/((BU70+1)*(BU70+1))*(2*1/Q70*1/P70-1/P70*1/P70)))</f>
        <v>0</v>
      </c>
      <c r="P70">
        <f>IF(LEFT(BV70,1)&lt;&gt;"0",IF(LEFT(BV70,1)="1",3.0,BW70),$D$5+$E$5*(CM70*CF70/($K$5*1000))+$F$5*(CM70*CF70/($K$5*1000))*MAX(MIN(BT70,$J$5),$I$5)*MAX(MIN(BT70,$J$5),$I$5)+$G$5*MAX(MIN(BT70,$J$5),$I$5)*(CM70*CF70/($K$5*1000))+$H$5*(CM70*CF70/($K$5*1000))*(CM70*CF70/($K$5*1000)))</f>
        <v>0</v>
      </c>
      <c r="Q70">
        <f>I70*(1000-(1000*0.61365*exp(17.502*U70/(240.97+U70))/(CF70+CG70)+CA70)/2)/(1000*0.61365*exp(17.502*U70/(240.97+U70))/(CF70+CG70)-CA70)</f>
        <v>0</v>
      </c>
      <c r="R70">
        <f>1/((BU70+1)/(O70/1.6)+1/(P70/1.37)) + BU70/((BU70+1)/(O70/1.6) + BU70/(P70/1.37))</f>
        <v>0</v>
      </c>
      <c r="S70">
        <f>(BQ70*BS70)</f>
        <v>0</v>
      </c>
      <c r="T70">
        <f>(CH70+(S70+2*0.95*5.67E-8*(((CH70+$B$7)+273)^4-(CH70+273)^4)-44100*I70)/(1.84*29.3*P70+8*0.95*5.67E-8*(CH70+273)^3))</f>
        <v>0</v>
      </c>
      <c r="U70">
        <f>($C$7*CI70+$D$7*CJ70+$E$7*T70)</f>
        <v>0</v>
      </c>
      <c r="V70">
        <f>0.61365*exp(17.502*U70/(240.97+U70))</f>
        <v>0</v>
      </c>
      <c r="W70">
        <f>(X70/Y70*100)</f>
        <v>0</v>
      </c>
      <c r="X70">
        <f>CA70*(CF70+CG70)/1000</f>
        <v>0</v>
      </c>
      <c r="Y70">
        <f>0.61365*exp(17.502*CH70/(240.97+CH70))</f>
        <v>0</v>
      </c>
      <c r="Z70">
        <f>(V70-CA70*(CF70+CG70)/1000)</f>
        <v>0</v>
      </c>
      <c r="AA70">
        <f>(-I70*44100)</f>
        <v>0</v>
      </c>
      <c r="AB70">
        <f>2*29.3*P70*0.92*(CH70-U70)</f>
        <v>0</v>
      </c>
      <c r="AC70">
        <f>2*0.95*5.67E-8*(((CH70+$B$7)+273)^4-(U70+273)^4)</f>
        <v>0</v>
      </c>
      <c r="AD70">
        <f>S70+AC70+AA70+AB70</f>
        <v>0</v>
      </c>
      <c r="AE70">
        <v>0</v>
      </c>
      <c r="AF70">
        <v>0</v>
      </c>
      <c r="AG70">
        <f>IF(AE70*$H$13&gt;=AI70,1.0,(AI70/(AI70-AE70*$H$13)))</f>
        <v>0</v>
      </c>
      <c r="AH70">
        <f>(AG70-1)*100</f>
        <v>0</v>
      </c>
      <c r="AI70">
        <f>MAX(0,($B$13+$C$13*CM70)/(1+$D$13*CM70)*CF70/(CH70+273)*$E$13)</f>
        <v>0</v>
      </c>
      <c r="AJ70" t="s">
        <v>297</v>
      </c>
      <c r="AK70">
        <v>0</v>
      </c>
      <c r="AL70">
        <v>0</v>
      </c>
      <c r="AM70">
        <f>AL70-AK70</f>
        <v>0</v>
      </c>
      <c r="AN70">
        <f>AM70/AL70</f>
        <v>0</v>
      </c>
      <c r="AO70">
        <v>0</v>
      </c>
      <c r="AP70" t="s">
        <v>297</v>
      </c>
      <c r="AQ70">
        <v>0</v>
      </c>
      <c r="AR70">
        <v>0</v>
      </c>
      <c r="AS70">
        <f>1-AQ70/AR70</f>
        <v>0</v>
      </c>
      <c r="AT70">
        <v>0.5</v>
      </c>
      <c r="AU70">
        <f>BQ70</f>
        <v>0</v>
      </c>
      <c r="AV70">
        <f>J70</f>
        <v>0</v>
      </c>
      <c r="AW70">
        <f>AS70*AT70*AU70</f>
        <v>0</v>
      </c>
      <c r="AX70">
        <f>BC70/AR70</f>
        <v>0</v>
      </c>
      <c r="AY70">
        <f>(AV70-AO70)/AU70</f>
        <v>0</v>
      </c>
      <c r="AZ70">
        <f>(AL70-AR70)/AR70</f>
        <v>0</v>
      </c>
      <c r="BA70" t="s">
        <v>297</v>
      </c>
      <c r="BB70">
        <v>0</v>
      </c>
      <c r="BC70">
        <f>AR70-BB70</f>
        <v>0</v>
      </c>
      <c r="BD70">
        <f>(AR70-AQ70)/(AR70-BB70)</f>
        <v>0</v>
      </c>
      <c r="BE70">
        <f>(AL70-AR70)/(AL70-BB70)</f>
        <v>0</v>
      </c>
      <c r="BF70">
        <f>(AR70-AQ70)/(AR70-AK70)</f>
        <v>0</v>
      </c>
      <c r="BG70">
        <f>(AL70-AR70)/(AL70-AK70)</f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f>$B$11*CN70+$C$11*CO70+$F$11*CP70*(1-CS70)</f>
        <v>0</v>
      </c>
      <c r="BQ70">
        <f>BP70*BR70</f>
        <v>0</v>
      </c>
      <c r="BR70">
        <f>($B$11*$D$9+$C$11*$D$9+$F$11*((DC70+CU70)/MAX(DC70+CU70+DD70, 0.1)*$I$9+DD70/MAX(DC70+CU70+DD70, 0.1)*$J$9))/($B$11+$C$11+$F$11)</f>
        <v>0</v>
      </c>
      <c r="BS70">
        <f>($B$11*$K$9+$C$11*$K$9+$F$11*((DC70+CU70)/MAX(DC70+CU70+DD70, 0.1)*$P$9+DD70/MAX(DC70+CU70+DD70, 0.1)*$Q$9))/($B$11+$C$11+$F$11)</f>
        <v>0</v>
      </c>
      <c r="BT70">
        <v>6</v>
      </c>
      <c r="BU70">
        <v>0.5</v>
      </c>
      <c r="BV70" t="s">
        <v>298</v>
      </c>
      <c r="BW70">
        <v>2</v>
      </c>
      <c r="BX70">
        <v>1620336806.6</v>
      </c>
      <c r="BY70">
        <v>398.752032258065</v>
      </c>
      <c r="BZ70">
        <v>420.007548387097</v>
      </c>
      <c r="CA70">
        <v>17.4493483870968</v>
      </c>
      <c r="CB70">
        <v>12.7752870967742</v>
      </c>
      <c r="CC70">
        <v>396.162225806452</v>
      </c>
      <c r="CD70">
        <v>17.4503193548387</v>
      </c>
      <c r="CE70">
        <v>600.015774193548</v>
      </c>
      <c r="CF70">
        <v>100.240483870968</v>
      </c>
      <c r="CG70">
        <v>0.100015483870968</v>
      </c>
      <c r="CH70">
        <v>26.4078</v>
      </c>
      <c r="CI70">
        <v>25.3252677419355</v>
      </c>
      <c r="CJ70">
        <v>999.9</v>
      </c>
      <c r="CK70">
        <v>0</v>
      </c>
      <c r="CL70">
        <v>0</v>
      </c>
      <c r="CM70">
        <v>10002.4583870968</v>
      </c>
      <c r="CN70">
        <v>0</v>
      </c>
      <c r="CO70">
        <v>0.221023</v>
      </c>
      <c r="CP70">
        <v>883.002225806452</v>
      </c>
      <c r="CQ70">
        <v>0.954995741935484</v>
      </c>
      <c r="CR70">
        <v>0.0450046387096774</v>
      </c>
      <c r="CS70">
        <v>0</v>
      </c>
      <c r="CT70">
        <v>1242.24838709677</v>
      </c>
      <c r="CU70">
        <v>4.99999</v>
      </c>
      <c r="CV70">
        <v>11006.0774193548</v>
      </c>
      <c r="CW70">
        <v>7633.15419354839</v>
      </c>
      <c r="CX70">
        <v>39.9654516129032</v>
      </c>
      <c r="CY70">
        <v>42.812</v>
      </c>
      <c r="CZ70">
        <v>41.562</v>
      </c>
      <c r="DA70">
        <v>42.187</v>
      </c>
      <c r="DB70">
        <v>42.562</v>
      </c>
      <c r="DC70">
        <v>838.488709677419</v>
      </c>
      <c r="DD70">
        <v>39.5132258064516</v>
      </c>
      <c r="DE70">
        <v>0</v>
      </c>
      <c r="DF70">
        <v>1620336815.5</v>
      </c>
      <c r="DG70">
        <v>0</v>
      </c>
      <c r="DH70">
        <v>1242.23538461538</v>
      </c>
      <c r="DI70">
        <v>0.994188021273249</v>
      </c>
      <c r="DJ70">
        <v>15.8017094093291</v>
      </c>
      <c r="DK70">
        <v>11006.0230769231</v>
      </c>
      <c r="DL70">
        <v>15</v>
      </c>
      <c r="DM70">
        <v>1620333530.6</v>
      </c>
      <c r="DN70" t="s">
        <v>299</v>
      </c>
      <c r="DO70">
        <v>1620333519.6</v>
      </c>
      <c r="DP70">
        <v>1620333530.6</v>
      </c>
      <c r="DQ70">
        <v>59</v>
      </c>
      <c r="DR70">
        <v>0.059</v>
      </c>
      <c r="DS70">
        <v>-0.002</v>
      </c>
      <c r="DT70">
        <v>2.59</v>
      </c>
      <c r="DU70">
        <v>-0.001</v>
      </c>
      <c r="DV70">
        <v>420</v>
      </c>
      <c r="DW70">
        <v>12</v>
      </c>
      <c r="DX70">
        <v>0.09</v>
      </c>
      <c r="DY70">
        <v>0.02</v>
      </c>
      <c r="DZ70">
        <v>-21.2544024390244</v>
      </c>
      <c r="EA70">
        <v>0.117884320557477</v>
      </c>
      <c r="EB70">
        <v>0.0301983967253708</v>
      </c>
      <c r="EC70">
        <v>1</v>
      </c>
      <c r="ED70">
        <v>1242.13617647059</v>
      </c>
      <c r="EE70">
        <v>1.57881056717259</v>
      </c>
      <c r="EF70">
        <v>0.289990006986881</v>
      </c>
      <c r="EG70">
        <v>1</v>
      </c>
      <c r="EH70">
        <v>4.67264390243902</v>
      </c>
      <c r="EI70">
        <v>0.0265112195121992</v>
      </c>
      <c r="EJ70">
        <v>0.00276913817538669</v>
      </c>
      <c r="EK70">
        <v>1</v>
      </c>
      <c r="EL70">
        <v>3</v>
      </c>
      <c r="EM70">
        <v>3</v>
      </c>
      <c r="EN70" t="s">
        <v>303</v>
      </c>
      <c r="EO70">
        <v>100</v>
      </c>
      <c r="EP70">
        <v>100</v>
      </c>
      <c r="EQ70">
        <v>2.59</v>
      </c>
      <c r="ER70">
        <v>-0.001</v>
      </c>
      <c r="ES70">
        <v>2.58979999999991</v>
      </c>
      <c r="ET70">
        <v>0</v>
      </c>
      <c r="EU70">
        <v>0</v>
      </c>
      <c r="EV70">
        <v>0</v>
      </c>
      <c r="EW70">
        <v>-0.000965000000000771</v>
      </c>
      <c r="EX70">
        <v>0</v>
      </c>
      <c r="EY70">
        <v>0</v>
      </c>
      <c r="EZ70">
        <v>0</v>
      </c>
      <c r="FA70">
        <v>-1</v>
      </c>
      <c r="FB70">
        <v>-1</v>
      </c>
      <c r="FC70">
        <v>-1</v>
      </c>
      <c r="FD70">
        <v>-1</v>
      </c>
      <c r="FE70">
        <v>54.9</v>
      </c>
      <c r="FF70">
        <v>54.7</v>
      </c>
      <c r="FG70">
        <v>2</v>
      </c>
      <c r="FH70">
        <v>635.317</v>
      </c>
      <c r="FI70">
        <v>374.545</v>
      </c>
      <c r="FJ70">
        <v>24.9999</v>
      </c>
      <c r="FK70">
        <v>25.7593</v>
      </c>
      <c r="FL70">
        <v>30.0001</v>
      </c>
      <c r="FM70">
        <v>25.7408</v>
      </c>
      <c r="FN70">
        <v>25.764</v>
      </c>
      <c r="FO70">
        <v>20.7359</v>
      </c>
      <c r="FP70">
        <v>18.8241</v>
      </c>
      <c r="FQ70">
        <v>28.3638</v>
      </c>
      <c r="FR70">
        <v>25</v>
      </c>
      <c r="FS70">
        <v>420</v>
      </c>
      <c r="FT70">
        <v>12.7658</v>
      </c>
      <c r="FU70">
        <v>101.416</v>
      </c>
      <c r="FV70">
        <v>102.243</v>
      </c>
    </row>
    <row r="71" spans="1:178">
      <c r="A71">
        <v>55</v>
      </c>
      <c r="B71">
        <v>1620336874.6</v>
      </c>
      <c r="C71">
        <v>3240.5</v>
      </c>
      <c r="D71" t="s">
        <v>408</v>
      </c>
      <c r="E71" t="s">
        <v>409</v>
      </c>
      <c r="H71">
        <v>1620336866.6</v>
      </c>
      <c r="I71">
        <f>CE71*AG71*(CA71-CB71)/(100*BT71*(1000-AG71*CA71))</f>
        <v>0</v>
      </c>
      <c r="J71">
        <f>CE71*AG71*(BZ71-BY71*(1000-AG71*CB71)/(1000-AG71*CA71))/(100*BT71)</f>
        <v>0</v>
      </c>
      <c r="K71">
        <f>BY71 - IF(AG71&gt;1, J71*BT71*100.0/(AI71*CM71), 0)</f>
        <v>0</v>
      </c>
      <c r="L71">
        <f>((R71-I71/2)*K71-J71)/(R71+I71/2)</f>
        <v>0</v>
      </c>
      <c r="M71">
        <f>L71*(CF71+CG71)/1000.0</f>
        <v>0</v>
      </c>
      <c r="N71">
        <f>(BY71 - IF(AG71&gt;1, J71*BT71*100.0/(AI71*CM71), 0))*(CF71+CG71)/1000.0</f>
        <v>0</v>
      </c>
      <c r="O71">
        <f>2.0/((1/Q71-1/P71)+SIGN(Q71)*SQRT((1/Q71-1/P71)*(1/Q71-1/P71) + 4*BU71/((BU71+1)*(BU71+1))*(2*1/Q71*1/P71-1/P71*1/P71)))</f>
        <v>0</v>
      </c>
      <c r="P71">
        <f>IF(LEFT(BV71,1)&lt;&gt;"0",IF(LEFT(BV71,1)="1",3.0,BW71),$D$5+$E$5*(CM71*CF71/($K$5*1000))+$F$5*(CM71*CF71/($K$5*1000))*MAX(MIN(BT71,$J$5),$I$5)*MAX(MIN(BT71,$J$5),$I$5)+$G$5*MAX(MIN(BT71,$J$5),$I$5)*(CM71*CF71/($K$5*1000))+$H$5*(CM71*CF71/($K$5*1000))*(CM71*CF71/($K$5*1000)))</f>
        <v>0</v>
      </c>
      <c r="Q71">
        <f>I71*(1000-(1000*0.61365*exp(17.502*U71/(240.97+U71))/(CF71+CG71)+CA71)/2)/(1000*0.61365*exp(17.502*U71/(240.97+U71))/(CF71+CG71)-CA71)</f>
        <v>0</v>
      </c>
      <c r="R71">
        <f>1/((BU71+1)/(O71/1.6)+1/(P71/1.37)) + BU71/((BU71+1)/(O71/1.6) + BU71/(P71/1.37))</f>
        <v>0</v>
      </c>
      <c r="S71">
        <f>(BQ71*BS71)</f>
        <v>0</v>
      </c>
      <c r="T71">
        <f>(CH71+(S71+2*0.95*5.67E-8*(((CH71+$B$7)+273)^4-(CH71+273)^4)-44100*I71)/(1.84*29.3*P71+8*0.95*5.67E-8*(CH71+273)^3))</f>
        <v>0</v>
      </c>
      <c r="U71">
        <f>($C$7*CI71+$D$7*CJ71+$E$7*T71)</f>
        <v>0</v>
      </c>
      <c r="V71">
        <f>0.61365*exp(17.502*U71/(240.97+U71))</f>
        <v>0</v>
      </c>
      <c r="W71">
        <f>(X71/Y71*100)</f>
        <v>0</v>
      </c>
      <c r="X71">
        <f>CA71*(CF71+CG71)/1000</f>
        <v>0</v>
      </c>
      <c r="Y71">
        <f>0.61365*exp(17.502*CH71/(240.97+CH71))</f>
        <v>0</v>
      </c>
      <c r="Z71">
        <f>(V71-CA71*(CF71+CG71)/1000)</f>
        <v>0</v>
      </c>
      <c r="AA71">
        <f>(-I71*44100)</f>
        <v>0</v>
      </c>
      <c r="AB71">
        <f>2*29.3*P71*0.92*(CH71-U71)</f>
        <v>0</v>
      </c>
      <c r="AC71">
        <f>2*0.95*5.67E-8*(((CH71+$B$7)+273)^4-(U71+273)^4)</f>
        <v>0</v>
      </c>
      <c r="AD71">
        <f>S71+AC71+AA71+AB71</f>
        <v>0</v>
      </c>
      <c r="AE71">
        <v>0</v>
      </c>
      <c r="AF71">
        <v>0</v>
      </c>
      <c r="AG71">
        <f>IF(AE71*$H$13&gt;=AI71,1.0,(AI71/(AI71-AE71*$H$13)))</f>
        <v>0</v>
      </c>
      <c r="AH71">
        <f>(AG71-1)*100</f>
        <v>0</v>
      </c>
      <c r="AI71">
        <f>MAX(0,($B$13+$C$13*CM71)/(1+$D$13*CM71)*CF71/(CH71+273)*$E$13)</f>
        <v>0</v>
      </c>
      <c r="AJ71" t="s">
        <v>297</v>
      </c>
      <c r="AK71">
        <v>0</v>
      </c>
      <c r="AL71">
        <v>0</v>
      </c>
      <c r="AM71">
        <f>AL71-AK71</f>
        <v>0</v>
      </c>
      <c r="AN71">
        <f>AM71/AL71</f>
        <v>0</v>
      </c>
      <c r="AO71">
        <v>0</v>
      </c>
      <c r="AP71" t="s">
        <v>297</v>
      </c>
      <c r="AQ71">
        <v>0</v>
      </c>
      <c r="AR71">
        <v>0</v>
      </c>
      <c r="AS71">
        <f>1-AQ71/AR71</f>
        <v>0</v>
      </c>
      <c r="AT71">
        <v>0.5</v>
      </c>
      <c r="AU71">
        <f>BQ71</f>
        <v>0</v>
      </c>
      <c r="AV71">
        <f>J71</f>
        <v>0</v>
      </c>
      <c r="AW71">
        <f>AS71*AT71*AU71</f>
        <v>0</v>
      </c>
      <c r="AX71">
        <f>BC71/AR71</f>
        <v>0</v>
      </c>
      <c r="AY71">
        <f>(AV71-AO71)/AU71</f>
        <v>0</v>
      </c>
      <c r="AZ71">
        <f>(AL71-AR71)/AR71</f>
        <v>0</v>
      </c>
      <c r="BA71" t="s">
        <v>297</v>
      </c>
      <c r="BB71">
        <v>0</v>
      </c>
      <c r="BC71">
        <f>AR71-BB71</f>
        <v>0</v>
      </c>
      <c r="BD71">
        <f>(AR71-AQ71)/(AR71-BB71)</f>
        <v>0</v>
      </c>
      <c r="BE71">
        <f>(AL71-AR71)/(AL71-BB71)</f>
        <v>0</v>
      </c>
      <c r="BF71">
        <f>(AR71-AQ71)/(AR71-AK71)</f>
        <v>0</v>
      </c>
      <c r="BG71">
        <f>(AL71-AR71)/(AL71-AK71)</f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f>$B$11*CN71+$C$11*CO71+$F$11*CP71*(1-CS71)</f>
        <v>0</v>
      </c>
      <c r="BQ71">
        <f>BP71*BR71</f>
        <v>0</v>
      </c>
      <c r="BR71">
        <f>($B$11*$D$9+$C$11*$D$9+$F$11*((DC71+CU71)/MAX(DC71+CU71+DD71, 0.1)*$I$9+DD71/MAX(DC71+CU71+DD71, 0.1)*$J$9))/($B$11+$C$11+$F$11)</f>
        <v>0</v>
      </c>
      <c r="BS71">
        <f>($B$11*$K$9+$C$11*$K$9+$F$11*((DC71+CU71)/MAX(DC71+CU71+DD71, 0.1)*$P$9+DD71/MAX(DC71+CU71+DD71, 0.1)*$Q$9))/($B$11+$C$11+$F$11)</f>
        <v>0</v>
      </c>
      <c r="BT71">
        <v>6</v>
      </c>
      <c r="BU71">
        <v>0.5</v>
      </c>
      <c r="BV71" t="s">
        <v>298</v>
      </c>
      <c r="BW71">
        <v>2</v>
      </c>
      <c r="BX71">
        <v>1620336866.6</v>
      </c>
      <c r="BY71">
        <v>398.688677419355</v>
      </c>
      <c r="BZ71">
        <v>420.008709677419</v>
      </c>
      <c r="CA71">
        <v>17.4563290322581</v>
      </c>
      <c r="CB71">
        <v>12.7234903225806</v>
      </c>
      <c r="CC71">
        <v>396.098903225806</v>
      </c>
      <c r="CD71">
        <v>17.4573032258064</v>
      </c>
      <c r="CE71">
        <v>600.017612903226</v>
      </c>
      <c r="CF71">
        <v>100.240580645161</v>
      </c>
      <c r="CG71">
        <v>0.100009570967742</v>
      </c>
      <c r="CH71">
        <v>26.4011096774194</v>
      </c>
      <c r="CI71">
        <v>25.3172064516129</v>
      </c>
      <c r="CJ71">
        <v>999.9</v>
      </c>
      <c r="CK71">
        <v>0</v>
      </c>
      <c r="CL71">
        <v>0</v>
      </c>
      <c r="CM71">
        <v>10005.1803225806</v>
      </c>
      <c r="CN71">
        <v>0</v>
      </c>
      <c r="CO71">
        <v>0.221023</v>
      </c>
      <c r="CP71">
        <v>882.985709677419</v>
      </c>
      <c r="CQ71">
        <v>0.954994096774193</v>
      </c>
      <c r="CR71">
        <v>0.0450062741935484</v>
      </c>
      <c r="CS71">
        <v>0</v>
      </c>
      <c r="CT71">
        <v>1244.49774193548</v>
      </c>
      <c r="CU71">
        <v>4.99999</v>
      </c>
      <c r="CV71">
        <v>11025.4806451613</v>
      </c>
      <c r="CW71">
        <v>7633.00774193548</v>
      </c>
      <c r="CX71">
        <v>39.9491935483871</v>
      </c>
      <c r="CY71">
        <v>42.812</v>
      </c>
      <c r="CZ71">
        <v>41.554</v>
      </c>
      <c r="DA71">
        <v>42.187</v>
      </c>
      <c r="DB71">
        <v>42.55</v>
      </c>
      <c r="DC71">
        <v>838.471612903225</v>
      </c>
      <c r="DD71">
        <v>39.5135483870968</v>
      </c>
      <c r="DE71">
        <v>0</v>
      </c>
      <c r="DF71">
        <v>1620336875.5</v>
      </c>
      <c r="DG71">
        <v>0</v>
      </c>
      <c r="DH71">
        <v>1244.51615384615</v>
      </c>
      <c r="DI71">
        <v>2.39042736040244</v>
      </c>
      <c r="DJ71">
        <v>25.4188034068108</v>
      </c>
      <c r="DK71">
        <v>11025.7269230769</v>
      </c>
      <c r="DL71">
        <v>15</v>
      </c>
      <c r="DM71">
        <v>1620333530.6</v>
      </c>
      <c r="DN71" t="s">
        <v>299</v>
      </c>
      <c r="DO71">
        <v>1620333519.6</v>
      </c>
      <c r="DP71">
        <v>1620333530.6</v>
      </c>
      <c r="DQ71">
        <v>59</v>
      </c>
      <c r="DR71">
        <v>0.059</v>
      </c>
      <c r="DS71">
        <v>-0.002</v>
      </c>
      <c r="DT71">
        <v>2.59</v>
      </c>
      <c r="DU71">
        <v>-0.001</v>
      </c>
      <c r="DV71">
        <v>420</v>
      </c>
      <c r="DW71">
        <v>12</v>
      </c>
      <c r="DX71">
        <v>0.09</v>
      </c>
      <c r="DY71">
        <v>0.02</v>
      </c>
      <c r="DZ71">
        <v>-21.3086609756098</v>
      </c>
      <c r="EA71">
        <v>-0.148440418118436</v>
      </c>
      <c r="EB71">
        <v>0.0261860405750736</v>
      </c>
      <c r="EC71">
        <v>1</v>
      </c>
      <c r="ED71">
        <v>1244.37970588235</v>
      </c>
      <c r="EE71">
        <v>2.71593339176328</v>
      </c>
      <c r="EF71">
        <v>0.324095894433929</v>
      </c>
      <c r="EG71">
        <v>1</v>
      </c>
      <c r="EH71">
        <v>4.72939634146341</v>
      </c>
      <c r="EI71">
        <v>0.0787411149825785</v>
      </c>
      <c r="EJ71">
        <v>0.00841499496575288</v>
      </c>
      <c r="EK71">
        <v>1</v>
      </c>
      <c r="EL71">
        <v>3</v>
      </c>
      <c r="EM71">
        <v>3</v>
      </c>
      <c r="EN71" t="s">
        <v>303</v>
      </c>
      <c r="EO71">
        <v>100</v>
      </c>
      <c r="EP71">
        <v>100</v>
      </c>
      <c r="EQ71">
        <v>2.59</v>
      </c>
      <c r="ER71">
        <v>-0.001</v>
      </c>
      <c r="ES71">
        <v>2.58979999999991</v>
      </c>
      <c r="ET71">
        <v>0</v>
      </c>
      <c r="EU71">
        <v>0</v>
      </c>
      <c r="EV71">
        <v>0</v>
      </c>
      <c r="EW71">
        <v>-0.000965000000000771</v>
      </c>
      <c r="EX71">
        <v>0</v>
      </c>
      <c r="EY71">
        <v>0</v>
      </c>
      <c r="EZ71">
        <v>0</v>
      </c>
      <c r="FA71">
        <v>-1</v>
      </c>
      <c r="FB71">
        <v>-1</v>
      </c>
      <c r="FC71">
        <v>-1</v>
      </c>
      <c r="FD71">
        <v>-1</v>
      </c>
      <c r="FE71">
        <v>55.9</v>
      </c>
      <c r="FF71">
        <v>55.7</v>
      </c>
      <c r="FG71">
        <v>2</v>
      </c>
      <c r="FH71">
        <v>635.4</v>
      </c>
      <c r="FI71">
        <v>374.533</v>
      </c>
      <c r="FJ71">
        <v>24.9999</v>
      </c>
      <c r="FK71">
        <v>25.7404</v>
      </c>
      <c r="FL71">
        <v>30</v>
      </c>
      <c r="FM71">
        <v>25.7235</v>
      </c>
      <c r="FN71">
        <v>25.7468</v>
      </c>
      <c r="FO71">
        <v>20.7339</v>
      </c>
      <c r="FP71">
        <v>19.3835</v>
      </c>
      <c r="FQ71">
        <v>28.3638</v>
      </c>
      <c r="FR71">
        <v>25</v>
      </c>
      <c r="FS71">
        <v>420</v>
      </c>
      <c r="FT71">
        <v>12.6528</v>
      </c>
      <c r="FU71">
        <v>101.419</v>
      </c>
      <c r="FV71">
        <v>102.243</v>
      </c>
    </row>
    <row r="72" spans="1:178">
      <c r="A72">
        <v>56</v>
      </c>
      <c r="B72">
        <v>1620336934.6</v>
      </c>
      <c r="C72">
        <v>3300.5</v>
      </c>
      <c r="D72" t="s">
        <v>410</v>
      </c>
      <c r="E72" t="s">
        <v>411</v>
      </c>
      <c r="H72">
        <v>1620336926.6</v>
      </c>
      <c r="I72">
        <f>CE72*AG72*(CA72-CB72)/(100*BT72*(1000-AG72*CA72))</f>
        <v>0</v>
      </c>
      <c r="J72">
        <f>CE72*AG72*(BZ72-BY72*(1000-AG72*CB72)/(1000-AG72*CA72))/(100*BT72)</f>
        <v>0</v>
      </c>
      <c r="K72">
        <f>BY72 - IF(AG72&gt;1, J72*BT72*100.0/(AI72*CM72), 0)</f>
        <v>0</v>
      </c>
      <c r="L72">
        <f>((R72-I72/2)*K72-J72)/(R72+I72/2)</f>
        <v>0</v>
      </c>
      <c r="M72">
        <f>L72*(CF72+CG72)/1000.0</f>
        <v>0</v>
      </c>
      <c r="N72">
        <f>(BY72 - IF(AG72&gt;1, J72*BT72*100.0/(AI72*CM72), 0))*(CF72+CG72)/1000.0</f>
        <v>0</v>
      </c>
      <c r="O72">
        <f>2.0/((1/Q72-1/P72)+SIGN(Q72)*SQRT((1/Q72-1/P72)*(1/Q72-1/P72) + 4*BU72/((BU72+1)*(BU72+1))*(2*1/Q72*1/P72-1/P72*1/P72)))</f>
        <v>0</v>
      </c>
      <c r="P72">
        <f>IF(LEFT(BV72,1)&lt;&gt;"0",IF(LEFT(BV72,1)="1",3.0,BW72),$D$5+$E$5*(CM72*CF72/($K$5*1000))+$F$5*(CM72*CF72/($K$5*1000))*MAX(MIN(BT72,$J$5),$I$5)*MAX(MIN(BT72,$J$5),$I$5)+$G$5*MAX(MIN(BT72,$J$5),$I$5)*(CM72*CF72/($K$5*1000))+$H$5*(CM72*CF72/($K$5*1000))*(CM72*CF72/($K$5*1000)))</f>
        <v>0</v>
      </c>
      <c r="Q72">
        <f>I72*(1000-(1000*0.61365*exp(17.502*U72/(240.97+U72))/(CF72+CG72)+CA72)/2)/(1000*0.61365*exp(17.502*U72/(240.97+U72))/(CF72+CG72)-CA72)</f>
        <v>0</v>
      </c>
      <c r="R72">
        <f>1/((BU72+1)/(O72/1.6)+1/(P72/1.37)) + BU72/((BU72+1)/(O72/1.6) + BU72/(P72/1.37))</f>
        <v>0</v>
      </c>
      <c r="S72">
        <f>(BQ72*BS72)</f>
        <v>0</v>
      </c>
      <c r="T72">
        <f>(CH72+(S72+2*0.95*5.67E-8*(((CH72+$B$7)+273)^4-(CH72+273)^4)-44100*I72)/(1.84*29.3*P72+8*0.95*5.67E-8*(CH72+273)^3))</f>
        <v>0</v>
      </c>
      <c r="U72">
        <f>($C$7*CI72+$D$7*CJ72+$E$7*T72)</f>
        <v>0</v>
      </c>
      <c r="V72">
        <f>0.61365*exp(17.502*U72/(240.97+U72))</f>
        <v>0</v>
      </c>
      <c r="W72">
        <f>(X72/Y72*100)</f>
        <v>0</v>
      </c>
      <c r="X72">
        <f>CA72*(CF72+CG72)/1000</f>
        <v>0</v>
      </c>
      <c r="Y72">
        <f>0.61365*exp(17.502*CH72/(240.97+CH72))</f>
        <v>0</v>
      </c>
      <c r="Z72">
        <f>(V72-CA72*(CF72+CG72)/1000)</f>
        <v>0</v>
      </c>
      <c r="AA72">
        <f>(-I72*44100)</f>
        <v>0</v>
      </c>
      <c r="AB72">
        <f>2*29.3*P72*0.92*(CH72-U72)</f>
        <v>0</v>
      </c>
      <c r="AC72">
        <f>2*0.95*5.67E-8*(((CH72+$B$7)+273)^4-(U72+273)^4)</f>
        <v>0</v>
      </c>
      <c r="AD72">
        <f>S72+AC72+AA72+AB72</f>
        <v>0</v>
      </c>
      <c r="AE72">
        <v>0</v>
      </c>
      <c r="AF72">
        <v>0</v>
      </c>
      <c r="AG72">
        <f>IF(AE72*$H$13&gt;=AI72,1.0,(AI72/(AI72-AE72*$H$13)))</f>
        <v>0</v>
      </c>
      <c r="AH72">
        <f>(AG72-1)*100</f>
        <v>0</v>
      </c>
      <c r="AI72">
        <f>MAX(0,($B$13+$C$13*CM72)/(1+$D$13*CM72)*CF72/(CH72+273)*$E$13)</f>
        <v>0</v>
      </c>
      <c r="AJ72" t="s">
        <v>297</v>
      </c>
      <c r="AK72">
        <v>0</v>
      </c>
      <c r="AL72">
        <v>0</v>
      </c>
      <c r="AM72">
        <f>AL72-AK72</f>
        <v>0</v>
      </c>
      <c r="AN72">
        <f>AM72/AL72</f>
        <v>0</v>
      </c>
      <c r="AO72">
        <v>0</v>
      </c>
      <c r="AP72" t="s">
        <v>297</v>
      </c>
      <c r="AQ72">
        <v>0</v>
      </c>
      <c r="AR72">
        <v>0</v>
      </c>
      <c r="AS72">
        <f>1-AQ72/AR72</f>
        <v>0</v>
      </c>
      <c r="AT72">
        <v>0.5</v>
      </c>
      <c r="AU72">
        <f>BQ72</f>
        <v>0</v>
      </c>
      <c r="AV72">
        <f>J72</f>
        <v>0</v>
      </c>
      <c r="AW72">
        <f>AS72*AT72*AU72</f>
        <v>0</v>
      </c>
      <c r="AX72">
        <f>BC72/AR72</f>
        <v>0</v>
      </c>
      <c r="AY72">
        <f>(AV72-AO72)/AU72</f>
        <v>0</v>
      </c>
      <c r="AZ72">
        <f>(AL72-AR72)/AR72</f>
        <v>0</v>
      </c>
      <c r="BA72" t="s">
        <v>297</v>
      </c>
      <c r="BB72">
        <v>0</v>
      </c>
      <c r="BC72">
        <f>AR72-BB72</f>
        <v>0</v>
      </c>
      <c r="BD72">
        <f>(AR72-AQ72)/(AR72-BB72)</f>
        <v>0</v>
      </c>
      <c r="BE72">
        <f>(AL72-AR72)/(AL72-BB72)</f>
        <v>0</v>
      </c>
      <c r="BF72">
        <f>(AR72-AQ72)/(AR72-AK72)</f>
        <v>0</v>
      </c>
      <c r="BG72">
        <f>(AL72-AR72)/(AL72-AK72)</f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f>$B$11*CN72+$C$11*CO72+$F$11*CP72*(1-CS72)</f>
        <v>0</v>
      </c>
      <c r="BQ72">
        <f>BP72*BR72</f>
        <v>0</v>
      </c>
      <c r="BR72">
        <f>($B$11*$D$9+$C$11*$D$9+$F$11*((DC72+CU72)/MAX(DC72+CU72+DD72, 0.1)*$I$9+DD72/MAX(DC72+CU72+DD72, 0.1)*$J$9))/($B$11+$C$11+$F$11)</f>
        <v>0</v>
      </c>
      <c r="BS72">
        <f>($B$11*$K$9+$C$11*$K$9+$F$11*((DC72+CU72)/MAX(DC72+CU72+DD72, 0.1)*$P$9+DD72/MAX(DC72+CU72+DD72, 0.1)*$Q$9))/($B$11+$C$11+$F$11)</f>
        <v>0</v>
      </c>
      <c r="BT72">
        <v>6</v>
      </c>
      <c r="BU72">
        <v>0.5</v>
      </c>
      <c r="BV72" t="s">
        <v>298</v>
      </c>
      <c r="BW72">
        <v>2</v>
      </c>
      <c r="BX72">
        <v>1620336926.6</v>
      </c>
      <c r="BY72">
        <v>398.634225806452</v>
      </c>
      <c r="BZ72">
        <v>420.004709677419</v>
      </c>
      <c r="CA72">
        <v>17.4223</v>
      </c>
      <c r="CB72">
        <v>12.6382129032258</v>
      </c>
      <c r="CC72">
        <v>396.044322580645</v>
      </c>
      <c r="CD72">
        <v>17.4232677419355</v>
      </c>
      <c r="CE72">
        <v>600.012677419355</v>
      </c>
      <c r="CF72">
        <v>100.24364516129</v>
      </c>
      <c r="CG72">
        <v>0.0999549258064516</v>
      </c>
      <c r="CH72">
        <v>26.3915387096774</v>
      </c>
      <c r="CI72">
        <v>25.3006516129032</v>
      </c>
      <c r="CJ72">
        <v>999.9</v>
      </c>
      <c r="CK72">
        <v>0</v>
      </c>
      <c r="CL72">
        <v>0</v>
      </c>
      <c r="CM72">
        <v>9995.68612903226</v>
      </c>
      <c r="CN72">
        <v>0</v>
      </c>
      <c r="CO72">
        <v>0.221023</v>
      </c>
      <c r="CP72">
        <v>883.005290322581</v>
      </c>
      <c r="CQ72">
        <v>0.954994129032258</v>
      </c>
      <c r="CR72">
        <v>0.0450062290322581</v>
      </c>
      <c r="CS72">
        <v>0</v>
      </c>
      <c r="CT72">
        <v>1247.21580645161</v>
      </c>
      <c r="CU72">
        <v>4.99999</v>
      </c>
      <c r="CV72">
        <v>11047.9290322581</v>
      </c>
      <c r="CW72">
        <v>7633.1770967742</v>
      </c>
      <c r="CX72">
        <v>39.937</v>
      </c>
      <c r="CY72">
        <v>42.812</v>
      </c>
      <c r="CZ72">
        <v>41.516</v>
      </c>
      <c r="DA72">
        <v>42.187</v>
      </c>
      <c r="DB72">
        <v>42.512</v>
      </c>
      <c r="DC72">
        <v>838.490967741935</v>
      </c>
      <c r="DD72">
        <v>39.5138709677419</v>
      </c>
      <c r="DE72">
        <v>0</v>
      </c>
      <c r="DF72">
        <v>1620336935.5</v>
      </c>
      <c r="DG72">
        <v>0</v>
      </c>
      <c r="DH72">
        <v>1247.20153846154</v>
      </c>
      <c r="DI72">
        <v>2.97230769271475</v>
      </c>
      <c r="DJ72">
        <v>26.8854701325163</v>
      </c>
      <c r="DK72">
        <v>11048.0230769231</v>
      </c>
      <c r="DL72">
        <v>15</v>
      </c>
      <c r="DM72">
        <v>1620333530.6</v>
      </c>
      <c r="DN72" t="s">
        <v>299</v>
      </c>
      <c r="DO72">
        <v>1620333519.6</v>
      </c>
      <c r="DP72">
        <v>1620333530.6</v>
      </c>
      <c r="DQ72">
        <v>59</v>
      </c>
      <c r="DR72">
        <v>0.059</v>
      </c>
      <c r="DS72">
        <v>-0.002</v>
      </c>
      <c r="DT72">
        <v>2.59</v>
      </c>
      <c r="DU72">
        <v>-0.001</v>
      </c>
      <c r="DV72">
        <v>420</v>
      </c>
      <c r="DW72">
        <v>12</v>
      </c>
      <c r="DX72">
        <v>0.09</v>
      </c>
      <c r="DY72">
        <v>0.02</v>
      </c>
      <c r="DZ72">
        <v>-21.3674682926829</v>
      </c>
      <c r="EA72">
        <v>-0.0100285714285234</v>
      </c>
      <c r="EB72">
        <v>0.0227261259242334</v>
      </c>
      <c r="EC72">
        <v>1</v>
      </c>
      <c r="ED72">
        <v>1247.04</v>
      </c>
      <c r="EE72">
        <v>3.2716113684736</v>
      </c>
      <c r="EF72">
        <v>0.395883226989675</v>
      </c>
      <c r="EG72">
        <v>1</v>
      </c>
      <c r="EH72">
        <v>4.78158463414634</v>
      </c>
      <c r="EI72">
        <v>0.0491094773519254</v>
      </c>
      <c r="EJ72">
        <v>0.00492552441063986</v>
      </c>
      <c r="EK72">
        <v>1</v>
      </c>
      <c r="EL72">
        <v>3</v>
      </c>
      <c r="EM72">
        <v>3</v>
      </c>
      <c r="EN72" t="s">
        <v>303</v>
      </c>
      <c r="EO72">
        <v>100</v>
      </c>
      <c r="EP72">
        <v>100</v>
      </c>
      <c r="EQ72">
        <v>2.589</v>
      </c>
      <c r="ER72">
        <v>-0.001</v>
      </c>
      <c r="ES72">
        <v>2.58979999999991</v>
      </c>
      <c r="ET72">
        <v>0</v>
      </c>
      <c r="EU72">
        <v>0</v>
      </c>
      <c r="EV72">
        <v>0</v>
      </c>
      <c r="EW72">
        <v>-0.000965000000000771</v>
      </c>
      <c r="EX72">
        <v>0</v>
      </c>
      <c r="EY72">
        <v>0</v>
      </c>
      <c r="EZ72">
        <v>0</v>
      </c>
      <c r="FA72">
        <v>-1</v>
      </c>
      <c r="FB72">
        <v>-1</v>
      </c>
      <c r="FC72">
        <v>-1</v>
      </c>
      <c r="FD72">
        <v>-1</v>
      </c>
      <c r="FE72">
        <v>56.9</v>
      </c>
      <c r="FF72">
        <v>56.7</v>
      </c>
      <c r="FG72">
        <v>2</v>
      </c>
      <c r="FH72">
        <v>635.413</v>
      </c>
      <c r="FI72">
        <v>374.695</v>
      </c>
      <c r="FJ72">
        <v>24.9999</v>
      </c>
      <c r="FK72">
        <v>25.7209</v>
      </c>
      <c r="FL72">
        <v>30</v>
      </c>
      <c r="FM72">
        <v>25.705</v>
      </c>
      <c r="FN72">
        <v>25.7278</v>
      </c>
      <c r="FO72">
        <v>20.7335</v>
      </c>
      <c r="FP72">
        <v>19.6536</v>
      </c>
      <c r="FQ72">
        <v>28.3638</v>
      </c>
      <c r="FR72">
        <v>25</v>
      </c>
      <c r="FS72">
        <v>420</v>
      </c>
      <c r="FT72">
        <v>12.6459</v>
      </c>
      <c r="FU72">
        <v>101.423</v>
      </c>
      <c r="FV72">
        <v>102.246</v>
      </c>
    </row>
    <row r="73" spans="1:178">
      <c r="A73">
        <v>57</v>
      </c>
      <c r="B73">
        <v>1620336994.6</v>
      </c>
      <c r="C73">
        <v>3360.5</v>
      </c>
      <c r="D73" t="s">
        <v>412</v>
      </c>
      <c r="E73" t="s">
        <v>413</v>
      </c>
      <c r="H73">
        <v>1620336986.6</v>
      </c>
      <c r="I73">
        <f>CE73*AG73*(CA73-CB73)/(100*BT73*(1000-AG73*CA73))</f>
        <v>0</v>
      </c>
      <c r="J73">
        <f>CE73*AG73*(BZ73-BY73*(1000-AG73*CB73)/(1000-AG73*CA73))/(100*BT73)</f>
        <v>0</v>
      </c>
      <c r="K73">
        <f>BY73 - IF(AG73&gt;1, J73*BT73*100.0/(AI73*CM73), 0)</f>
        <v>0</v>
      </c>
      <c r="L73">
        <f>((R73-I73/2)*K73-J73)/(R73+I73/2)</f>
        <v>0</v>
      </c>
      <c r="M73">
        <f>L73*(CF73+CG73)/1000.0</f>
        <v>0</v>
      </c>
      <c r="N73">
        <f>(BY73 - IF(AG73&gt;1, J73*BT73*100.0/(AI73*CM73), 0))*(CF73+CG73)/1000.0</f>
        <v>0</v>
      </c>
      <c r="O73">
        <f>2.0/((1/Q73-1/P73)+SIGN(Q73)*SQRT((1/Q73-1/P73)*(1/Q73-1/P73) + 4*BU73/((BU73+1)*(BU73+1))*(2*1/Q73*1/P73-1/P73*1/P73)))</f>
        <v>0</v>
      </c>
      <c r="P73">
        <f>IF(LEFT(BV73,1)&lt;&gt;"0",IF(LEFT(BV73,1)="1",3.0,BW73),$D$5+$E$5*(CM73*CF73/($K$5*1000))+$F$5*(CM73*CF73/($K$5*1000))*MAX(MIN(BT73,$J$5),$I$5)*MAX(MIN(BT73,$J$5),$I$5)+$G$5*MAX(MIN(BT73,$J$5),$I$5)*(CM73*CF73/($K$5*1000))+$H$5*(CM73*CF73/($K$5*1000))*(CM73*CF73/($K$5*1000)))</f>
        <v>0</v>
      </c>
      <c r="Q73">
        <f>I73*(1000-(1000*0.61365*exp(17.502*U73/(240.97+U73))/(CF73+CG73)+CA73)/2)/(1000*0.61365*exp(17.502*U73/(240.97+U73))/(CF73+CG73)-CA73)</f>
        <v>0</v>
      </c>
      <c r="R73">
        <f>1/((BU73+1)/(O73/1.6)+1/(P73/1.37)) + BU73/((BU73+1)/(O73/1.6) + BU73/(P73/1.37))</f>
        <v>0</v>
      </c>
      <c r="S73">
        <f>(BQ73*BS73)</f>
        <v>0</v>
      </c>
      <c r="T73">
        <f>(CH73+(S73+2*0.95*5.67E-8*(((CH73+$B$7)+273)^4-(CH73+273)^4)-44100*I73)/(1.84*29.3*P73+8*0.95*5.67E-8*(CH73+273)^3))</f>
        <v>0</v>
      </c>
      <c r="U73">
        <f>($C$7*CI73+$D$7*CJ73+$E$7*T73)</f>
        <v>0</v>
      </c>
      <c r="V73">
        <f>0.61365*exp(17.502*U73/(240.97+U73))</f>
        <v>0</v>
      </c>
      <c r="W73">
        <f>(X73/Y73*100)</f>
        <v>0</v>
      </c>
      <c r="X73">
        <f>CA73*(CF73+CG73)/1000</f>
        <v>0</v>
      </c>
      <c r="Y73">
        <f>0.61365*exp(17.502*CH73/(240.97+CH73))</f>
        <v>0</v>
      </c>
      <c r="Z73">
        <f>(V73-CA73*(CF73+CG73)/1000)</f>
        <v>0</v>
      </c>
      <c r="AA73">
        <f>(-I73*44100)</f>
        <v>0</v>
      </c>
      <c r="AB73">
        <f>2*29.3*P73*0.92*(CH73-U73)</f>
        <v>0</v>
      </c>
      <c r="AC73">
        <f>2*0.95*5.67E-8*(((CH73+$B$7)+273)^4-(U73+273)^4)</f>
        <v>0</v>
      </c>
      <c r="AD73">
        <f>S73+AC73+AA73+AB73</f>
        <v>0</v>
      </c>
      <c r="AE73">
        <v>0</v>
      </c>
      <c r="AF73">
        <v>0</v>
      </c>
      <c r="AG73">
        <f>IF(AE73*$H$13&gt;=AI73,1.0,(AI73/(AI73-AE73*$H$13)))</f>
        <v>0</v>
      </c>
      <c r="AH73">
        <f>(AG73-1)*100</f>
        <v>0</v>
      </c>
      <c r="AI73">
        <f>MAX(0,($B$13+$C$13*CM73)/(1+$D$13*CM73)*CF73/(CH73+273)*$E$13)</f>
        <v>0</v>
      </c>
      <c r="AJ73" t="s">
        <v>297</v>
      </c>
      <c r="AK73">
        <v>0</v>
      </c>
      <c r="AL73">
        <v>0</v>
      </c>
      <c r="AM73">
        <f>AL73-AK73</f>
        <v>0</v>
      </c>
      <c r="AN73">
        <f>AM73/AL73</f>
        <v>0</v>
      </c>
      <c r="AO73">
        <v>0</v>
      </c>
      <c r="AP73" t="s">
        <v>297</v>
      </c>
      <c r="AQ73">
        <v>0</v>
      </c>
      <c r="AR73">
        <v>0</v>
      </c>
      <c r="AS73">
        <f>1-AQ73/AR73</f>
        <v>0</v>
      </c>
      <c r="AT73">
        <v>0.5</v>
      </c>
      <c r="AU73">
        <f>BQ73</f>
        <v>0</v>
      </c>
      <c r="AV73">
        <f>J73</f>
        <v>0</v>
      </c>
      <c r="AW73">
        <f>AS73*AT73*AU73</f>
        <v>0</v>
      </c>
      <c r="AX73">
        <f>BC73/AR73</f>
        <v>0</v>
      </c>
      <c r="AY73">
        <f>(AV73-AO73)/AU73</f>
        <v>0</v>
      </c>
      <c r="AZ73">
        <f>(AL73-AR73)/AR73</f>
        <v>0</v>
      </c>
      <c r="BA73" t="s">
        <v>297</v>
      </c>
      <c r="BB73">
        <v>0</v>
      </c>
      <c r="BC73">
        <f>AR73-BB73</f>
        <v>0</v>
      </c>
      <c r="BD73">
        <f>(AR73-AQ73)/(AR73-BB73)</f>
        <v>0</v>
      </c>
      <c r="BE73">
        <f>(AL73-AR73)/(AL73-BB73)</f>
        <v>0</v>
      </c>
      <c r="BF73">
        <f>(AR73-AQ73)/(AR73-AK73)</f>
        <v>0</v>
      </c>
      <c r="BG73">
        <f>(AL73-AR73)/(AL73-AK73)</f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f>$B$11*CN73+$C$11*CO73+$F$11*CP73*(1-CS73)</f>
        <v>0</v>
      </c>
      <c r="BQ73">
        <f>BP73*BR73</f>
        <v>0</v>
      </c>
      <c r="BR73">
        <f>($B$11*$D$9+$C$11*$D$9+$F$11*((DC73+CU73)/MAX(DC73+CU73+DD73, 0.1)*$I$9+DD73/MAX(DC73+CU73+DD73, 0.1)*$J$9))/($B$11+$C$11+$F$11)</f>
        <v>0</v>
      </c>
      <c r="BS73">
        <f>($B$11*$K$9+$C$11*$K$9+$F$11*((DC73+CU73)/MAX(DC73+CU73+DD73, 0.1)*$P$9+DD73/MAX(DC73+CU73+DD73, 0.1)*$Q$9))/($B$11+$C$11+$F$11)</f>
        <v>0</v>
      </c>
      <c r="BT73">
        <v>6</v>
      </c>
      <c r="BU73">
        <v>0.5</v>
      </c>
      <c r="BV73" t="s">
        <v>298</v>
      </c>
      <c r="BW73">
        <v>2</v>
      </c>
      <c r="BX73">
        <v>1620336986.6</v>
      </c>
      <c r="BY73">
        <v>398.551322580645</v>
      </c>
      <c r="BZ73">
        <v>420.015709677419</v>
      </c>
      <c r="CA73">
        <v>17.4415677419355</v>
      </c>
      <c r="CB73">
        <v>12.6041677419355</v>
      </c>
      <c r="CC73">
        <v>395.961548387097</v>
      </c>
      <c r="CD73">
        <v>17.4425451612903</v>
      </c>
      <c r="CE73">
        <v>600.007548387097</v>
      </c>
      <c r="CF73">
        <v>100.248193548387</v>
      </c>
      <c r="CG73">
        <v>0.100062690322581</v>
      </c>
      <c r="CH73">
        <v>26.3853096774194</v>
      </c>
      <c r="CI73">
        <v>25.2905451612903</v>
      </c>
      <c r="CJ73">
        <v>999.9</v>
      </c>
      <c r="CK73">
        <v>0</v>
      </c>
      <c r="CL73">
        <v>0</v>
      </c>
      <c r="CM73">
        <v>9991.95032258065</v>
      </c>
      <c r="CN73">
        <v>0</v>
      </c>
      <c r="CO73">
        <v>0.221023</v>
      </c>
      <c r="CP73">
        <v>883.00235483871</v>
      </c>
      <c r="CQ73">
        <v>0.954994935483871</v>
      </c>
      <c r="CR73">
        <v>0.0450053258064516</v>
      </c>
      <c r="CS73">
        <v>0</v>
      </c>
      <c r="CT73">
        <v>1249.61870967742</v>
      </c>
      <c r="CU73">
        <v>4.99999</v>
      </c>
      <c r="CV73">
        <v>11068.6032258064</v>
      </c>
      <c r="CW73">
        <v>7633.15516129032</v>
      </c>
      <c r="CX73">
        <v>39.937</v>
      </c>
      <c r="CY73">
        <v>42.808</v>
      </c>
      <c r="CZ73">
        <v>41.5</v>
      </c>
      <c r="DA73">
        <v>42.175</v>
      </c>
      <c r="DB73">
        <v>42.504</v>
      </c>
      <c r="DC73">
        <v>838.488064516129</v>
      </c>
      <c r="DD73">
        <v>39.5122580645161</v>
      </c>
      <c r="DE73">
        <v>0</v>
      </c>
      <c r="DF73">
        <v>1620336995.5</v>
      </c>
      <c r="DG73">
        <v>0</v>
      </c>
      <c r="DH73">
        <v>1249.63</v>
      </c>
      <c r="DI73">
        <v>1.67726495102288</v>
      </c>
      <c r="DJ73">
        <v>17.3709399575103</v>
      </c>
      <c r="DK73">
        <v>11068.8576923077</v>
      </c>
      <c r="DL73">
        <v>15</v>
      </c>
      <c r="DM73">
        <v>1620333530.6</v>
      </c>
      <c r="DN73" t="s">
        <v>299</v>
      </c>
      <c r="DO73">
        <v>1620333519.6</v>
      </c>
      <c r="DP73">
        <v>1620333530.6</v>
      </c>
      <c r="DQ73">
        <v>59</v>
      </c>
      <c r="DR73">
        <v>0.059</v>
      </c>
      <c r="DS73">
        <v>-0.002</v>
      </c>
      <c r="DT73">
        <v>2.59</v>
      </c>
      <c r="DU73">
        <v>-0.001</v>
      </c>
      <c r="DV73">
        <v>420</v>
      </c>
      <c r="DW73">
        <v>12</v>
      </c>
      <c r="DX73">
        <v>0.09</v>
      </c>
      <c r="DY73">
        <v>0.02</v>
      </c>
      <c r="DZ73">
        <v>-21.4594048780488</v>
      </c>
      <c r="EA73">
        <v>-0.141944947735204</v>
      </c>
      <c r="EB73">
        <v>0.0242944433195049</v>
      </c>
      <c r="EC73">
        <v>1</v>
      </c>
      <c r="ED73">
        <v>1249.47323529412</v>
      </c>
      <c r="EE73">
        <v>2.82449981219574</v>
      </c>
      <c r="EF73">
        <v>0.344218813686158</v>
      </c>
      <c r="EG73">
        <v>1</v>
      </c>
      <c r="EH73">
        <v>4.83103195121951</v>
      </c>
      <c r="EI73">
        <v>0.143839233449481</v>
      </c>
      <c r="EJ73">
        <v>0.0174980475871874</v>
      </c>
      <c r="EK73">
        <v>0</v>
      </c>
      <c r="EL73">
        <v>2</v>
      </c>
      <c r="EM73">
        <v>3</v>
      </c>
      <c r="EN73" t="s">
        <v>300</v>
      </c>
      <c r="EO73">
        <v>100</v>
      </c>
      <c r="EP73">
        <v>100</v>
      </c>
      <c r="EQ73">
        <v>2.59</v>
      </c>
      <c r="ER73">
        <v>-0.0009</v>
      </c>
      <c r="ES73">
        <v>2.58979999999991</v>
      </c>
      <c r="ET73">
        <v>0</v>
      </c>
      <c r="EU73">
        <v>0</v>
      </c>
      <c r="EV73">
        <v>0</v>
      </c>
      <c r="EW73">
        <v>-0.000965000000000771</v>
      </c>
      <c r="EX73">
        <v>0</v>
      </c>
      <c r="EY73">
        <v>0</v>
      </c>
      <c r="EZ73">
        <v>0</v>
      </c>
      <c r="FA73">
        <v>-1</v>
      </c>
      <c r="FB73">
        <v>-1</v>
      </c>
      <c r="FC73">
        <v>-1</v>
      </c>
      <c r="FD73">
        <v>-1</v>
      </c>
      <c r="FE73">
        <v>57.9</v>
      </c>
      <c r="FF73">
        <v>57.7</v>
      </c>
      <c r="FG73">
        <v>2</v>
      </c>
      <c r="FH73">
        <v>635.566</v>
      </c>
      <c r="FI73">
        <v>374.637</v>
      </c>
      <c r="FJ73">
        <v>24.9999</v>
      </c>
      <c r="FK73">
        <v>25.6992</v>
      </c>
      <c r="FL73">
        <v>30</v>
      </c>
      <c r="FM73">
        <v>25.684</v>
      </c>
      <c r="FN73">
        <v>25.7078</v>
      </c>
      <c r="FO73">
        <v>20.733</v>
      </c>
      <c r="FP73">
        <v>20.5037</v>
      </c>
      <c r="FQ73">
        <v>28.3638</v>
      </c>
      <c r="FR73">
        <v>25</v>
      </c>
      <c r="FS73">
        <v>420</v>
      </c>
      <c r="FT73">
        <v>12.4246</v>
      </c>
      <c r="FU73">
        <v>101.425</v>
      </c>
      <c r="FV73">
        <v>102.253</v>
      </c>
    </row>
    <row r="74" spans="1:178">
      <c r="A74">
        <v>58</v>
      </c>
      <c r="B74">
        <v>1620337054.6</v>
      </c>
      <c r="C74">
        <v>3420.5</v>
      </c>
      <c r="D74" t="s">
        <v>414</v>
      </c>
      <c r="E74" t="s">
        <v>415</v>
      </c>
      <c r="H74">
        <v>1620337046.6</v>
      </c>
      <c r="I74">
        <f>CE74*AG74*(CA74-CB74)/(100*BT74*(1000-AG74*CA74))</f>
        <v>0</v>
      </c>
      <c r="J74">
        <f>CE74*AG74*(BZ74-BY74*(1000-AG74*CB74)/(1000-AG74*CA74))/(100*BT74)</f>
        <v>0</v>
      </c>
      <c r="K74">
        <f>BY74 - IF(AG74&gt;1, J74*BT74*100.0/(AI74*CM74), 0)</f>
        <v>0</v>
      </c>
      <c r="L74">
        <f>((R74-I74/2)*K74-J74)/(R74+I74/2)</f>
        <v>0</v>
      </c>
      <c r="M74">
        <f>L74*(CF74+CG74)/1000.0</f>
        <v>0</v>
      </c>
      <c r="N74">
        <f>(BY74 - IF(AG74&gt;1, J74*BT74*100.0/(AI74*CM74), 0))*(CF74+CG74)/1000.0</f>
        <v>0</v>
      </c>
      <c r="O74">
        <f>2.0/((1/Q74-1/P74)+SIGN(Q74)*SQRT((1/Q74-1/P74)*(1/Q74-1/P74) + 4*BU74/((BU74+1)*(BU74+1))*(2*1/Q74*1/P74-1/P74*1/P74)))</f>
        <v>0</v>
      </c>
      <c r="P74">
        <f>IF(LEFT(BV74,1)&lt;&gt;"0",IF(LEFT(BV74,1)="1",3.0,BW74),$D$5+$E$5*(CM74*CF74/($K$5*1000))+$F$5*(CM74*CF74/($K$5*1000))*MAX(MIN(BT74,$J$5),$I$5)*MAX(MIN(BT74,$J$5),$I$5)+$G$5*MAX(MIN(BT74,$J$5),$I$5)*(CM74*CF74/($K$5*1000))+$H$5*(CM74*CF74/($K$5*1000))*(CM74*CF74/($K$5*1000)))</f>
        <v>0</v>
      </c>
      <c r="Q74">
        <f>I74*(1000-(1000*0.61365*exp(17.502*U74/(240.97+U74))/(CF74+CG74)+CA74)/2)/(1000*0.61365*exp(17.502*U74/(240.97+U74))/(CF74+CG74)-CA74)</f>
        <v>0</v>
      </c>
      <c r="R74">
        <f>1/((BU74+1)/(O74/1.6)+1/(P74/1.37)) + BU74/((BU74+1)/(O74/1.6) + BU74/(P74/1.37))</f>
        <v>0</v>
      </c>
      <c r="S74">
        <f>(BQ74*BS74)</f>
        <v>0</v>
      </c>
      <c r="T74">
        <f>(CH74+(S74+2*0.95*5.67E-8*(((CH74+$B$7)+273)^4-(CH74+273)^4)-44100*I74)/(1.84*29.3*P74+8*0.95*5.67E-8*(CH74+273)^3))</f>
        <v>0</v>
      </c>
      <c r="U74">
        <f>($C$7*CI74+$D$7*CJ74+$E$7*T74)</f>
        <v>0</v>
      </c>
      <c r="V74">
        <f>0.61365*exp(17.502*U74/(240.97+U74))</f>
        <v>0</v>
      </c>
      <c r="W74">
        <f>(X74/Y74*100)</f>
        <v>0</v>
      </c>
      <c r="X74">
        <f>CA74*(CF74+CG74)/1000</f>
        <v>0</v>
      </c>
      <c r="Y74">
        <f>0.61365*exp(17.502*CH74/(240.97+CH74))</f>
        <v>0</v>
      </c>
      <c r="Z74">
        <f>(V74-CA74*(CF74+CG74)/1000)</f>
        <v>0</v>
      </c>
      <c r="AA74">
        <f>(-I74*44100)</f>
        <v>0</v>
      </c>
      <c r="AB74">
        <f>2*29.3*P74*0.92*(CH74-U74)</f>
        <v>0</v>
      </c>
      <c r="AC74">
        <f>2*0.95*5.67E-8*(((CH74+$B$7)+273)^4-(U74+273)^4)</f>
        <v>0</v>
      </c>
      <c r="AD74">
        <f>S74+AC74+AA74+AB74</f>
        <v>0</v>
      </c>
      <c r="AE74">
        <v>0</v>
      </c>
      <c r="AF74">
        <v>0</v>
      </c>
      <c r="AG74">
        <f>IF(AE74*$H$13&gt;=AI74,1.0,(AI74/(AI74-AE74*$H$13)))</f>
        <v>0</v>
      </c>
      <c r="AH74">
        <f>(AG74-1)*100</f>
        <v>0</v>
      </c>
      <c r="AI74">
        <f>MAX(0,($B$13+$C$13*CM74)/(1+$D$13*CM74)*CF74/(CH74+273)*$E$13)</f>
        <v>0</v>
      </c>
      <c r="AJ74" t="s">
        <v>297</v>
      </c>
      <c r="AK74">
        <v>0</v>
      </c>
      <c r="AL74">
        <v>0</v>
      </c>
      <c r="AM74">
        <f>AL74-AK74</f>
        <v>0</v>
      </c>
      <c r="AN74">
        <f>AM74/AL74</f>
        <v>0</v>
      </c>
      <c r="AO74">
        <v>0</v>
      </c>
      <c r="AP74" t="s">
        <v>297</v>
      </c>
      <c r="AQ74">
        <v>0</v>
      </c>
      <c r="AR74">
        <v>0</v>
      </c>
      <c r="AS74">
        <f>1-AQ74/AR74</f>
        <v>0</v>
      </c>
      <c r="AT74">
        <v>0.5</v>
      </c>
      <c r="AU74">
        <f>BQ74</f>
        <v>0</v>
      </c>
      <c r="AV74">
        <f>J74</f>
        <v>0</v>
      </c>
      <c r="AW74">
        <f>AS74*AT74*AU74</f>
        <v>0</v>
      </c>
      <c r="AX74">
        <f>BC74/AR74</f>
        <v>0</v>
      </c>
      <c r="AY74">
        <f>(AV74-AO74)/AU74</f>
        <v>0</v>
      </c>
      <c r="AZ74">
        <f>(AL74-AR74)/AR74</f>
        <v>0</v>
      </c>
      <c r="BA74" t="s">
        <v>297</v>
      </c>
      <c r="BB74">
        <v>0</v>
      </c>
      <c r="BC74">
        <f>AR74-BB74</f>
        <v>0</v>
      </c>
      <c r="BD74">
        <f>(AR74-AQ74)/(AR74-BB74)</f>
        <v>0</v>
      </c>
      <c r="BE74">
        <f>(AL74-AR74)/(AL74-BB74)</f>
        <v>0</v>
      </c>
      <c r="BF74">
        <f>(AR74-AQ74)/(AR74-AK74)</f>
        <v>0</v>
      </c>
      <c r="BG74">
        <f>(AL74-AR74)/(AL74-AK74)</f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f>$B$11*CN74+$C$11*CO74+$F$11*CP74*(1-CS74)</f>
        <v>0</v>
      </c>
      <c r="BQ74">
        <f>BP74*BR74</f>
        <v>0</v>
      </c>
      <c r="BR74">
        <f>($B$11*$D$9+$C$11*$D$9+$F$11*((DC74+CU74)/MAX(DC74+CU74+DD74, 0.1)*$I$9+DD74/MAX(DC74+CU74+DD74, 0.1)*$J$9))/($B$11+$C$11+$F$11)</f>
        <v>0</v>
      </c>
      <c r="BS74">
        <f>($B$11*$K$9+$C$11*$K$9+$F$11*((DC74+CU74)/MAX(DC74+CU74+DD74, 0.1)*$P$9+DD74/MAX(DC74+CU74+DD74, 0.1)*$Q$9))/($B$11+$C$11+$F$11)</f>
        <v>0</v>
      </c>
      <c r="BT74">
        <v>6</v>
      </c>
      <c r="BU74">
        <v>0.5</v>
      </c>
      <c r="BV74" t="s">
        <v>298</v>
      </c>
      <c r="BW74">
        <v>2</v>
      </c>
      <c r="BX74">
        <v>1620337046.6</v>
      </c>
      <c r="BY74">
        <v>398.433032258064</v>
      </c>
      <c r="BZ74">
        <v>419.979290322581</v>
      </c>
      <c r="CA74">
        <v>17.3005258064516</v>
      </c>
      <c r="CB74">
        <v>12.3443870967742</v>
      </c>
      <c r="CC74">
        <v>395.843161290323</v>
      </c>
      <c r="CD74">
        <v>17.3014967741936</v>
      </c>
      <c r="CE74">
        <v>600.017</v>
      </c>
      <c r="CF74">
        <v>100.249612903226</v>
      </c>
      <c r="CG74">
        <v>0.0999580806451613</v>
      </c>
      <c r="CH74">
        <v>26.3748580645161</v>
      </c>
      <c r="CI74">
        <v>25.2797387096774</v>
      </c>
      <c r="CJ74">
        <v>999.9</v>
      </c>
      <c r="CK74">
        <v>0</v>
      </c>
      <c r="CL74">
        <v>0</v>
      </c>
      <c r="CM74">
        <v>9998.82677419355</v>
      </c>
      <c r="CN74">
        <v>0</v>
      </c>
      <c r="CO74">
        <v>0.221023</v>
      </c>
      <c r="CP74">
        <v>882.987516129032</v>
      </c>
      <c r="CQ74">
        <v>0.954995451612903</v>
      </c>
      <c r="CR74">
        <v>0.0450048032258065</v>
      </c>
      <c r="CS74">
        <v>0</v>
      </c>
      <c r="CT74">
        <v>1252.32387096774</v>
      </c>
      <c r="CU74">
        <v>4.99999</v>
      </c>
      <c r="CV74">
        <v>11090.9677419355</v>
      </c>
      <c r="CW74">
        <v>7633.0270967742</v>
      </c>
      <c r="CX74">
        <v>39.933</v>
      </c>
      <c r="CY74">
        <v>42.75</v>
      </c>
      <c r="CZ74">
        <v>41.5</v>
      </c>
      <c r="DA74">
        <v>42.127</v>
      </c>
      <c r="DB74">
        <v>42.5</v>
      </c>
      <c r="DC74">
        <v>838.473870967742</v>
      </c>
      <c r="DD74">
        <v>39.5106451612903</v>
      </c>
      <c r="DE74">
        <v>0</v>
      </c>
      <c r="DF74">
        <v>1620337055.5</v>
      </c>
      <c r="DG74">
        <v>0</v>
      </c>
      <c r="DH74">
        <v>1252.34038461538</v>
      </c>
      <c r="DI74">
        <v>1.80547009246833</v>
      </c>
      <c r="DJ74">
        <v>18.2085469694357</v>
      </c>
      <c r="DK74">
        <v>11090.9538461538</v>
      </c>
      <c r="DL74">
        <v>15</v>
      </c>
      <c r="DM74">
        <v>1620333530.6</v>
      </c>
      <c r="DN74" t="s">
        <v>299</v>
      </c>
      <c r="DO74">
        <v>1620333519.6</v>
      </c>
      <c r="DP74">
        <v>1620333530.6</v>
      </c>
      <c r="DQ74">
        <v>59</v>
      </c>
      <c r="DR74">
        <v>0.059</v>
      </c>
      <c r="DS74">
        <v>-0.002</v>
      </c>
      <c r="DT74">
        <v>2.59</v>
      </c>
      <c r="DU74">
        <v>-0.001</v>
      </c>
      <c r="DV74">
        <v>420</v>
      </c>
      <c r="DW74">
        <v>12</v>
      </c>
      <c r="DX74">
        <v>0.09</v>
      </c>
      <c r="DY74">
        <v>0.02</v>
      </c>
      <c r="DZ74">
        <v>-21.5513926829268</v>
      </c>
      <c r="EA74">
        <v>0.0535944250870774</v>
      </c>
      <c r="EB74">
        <v>0.0227399979647324</v>
      </c>
      <c r="EC74">
        <v>1</v>
      </c>
      <c r="ED74">
        <v>1252.17647058824</v>
      </c>
      <c r="EE74">
        <v>2.57226993864996</v>
      </c>
      <c r="EF74">
        <v>0.336652048970645</v>
      </c>
      <c r="EG74">
        <v>1</v>
      </c>
      <c r="EH74">
        <v>4.95148024390244</v>
      </c>
      <c r="EI74">
        <v>0.0561133797909513</v>
      </c>
      <c r="EJ74">
        <v>0.0105452505753352</v>
      </c>
      <c r="EK74">
        <v>1</v>
      </c>
      <c r="EL74">
        <v>3</v>
      </c>
      <c r="EM74">
        <v>3</v>
      </c>
      <c r="EN74" t="s">
        <v>303</v>
      </c>
      <c r="EO74">
        <v>100</v>
      </c>
      <c r="EP74">
        <v>100</v>
      </c>
      <c r="EQ74">
        <v>2.589</v>
      </c>
      <c r="ER74">
        <v>-0.001</v>
      </c>
      <c r="ES74">
        <v>2.58979999999991</v>
      </c>
      <c r="ET74">
        <v>0</v>
      </c>
      <c r="EU74">
        <v>0</v>
      </c>
      <c r="EV74">
        <v>0</v>
      </c>
      <c r="EW74">
        <v>-0.000965000000000771</v>
      </c>
      <c r="EX74">
        <v>0</v>
      </c>
      <c r="EY74">
        <v>0</v>
      </c>
      <c r="EZ74">
        <v>0</v>
      </c>
      <c r="FA74">
        <v>-1</v>
      </c>
      <c r="FB74">
        <v>-1</v>
      </c>
      <c r="FC74">
        <v>-1</v>
      </c>
      <c r="FD74">
        <v>-1</v>
      </c>
      <c r="FE74">
        <v>58.9</v>
      </c>
      <c r="FF74">
        <v>58.7</v>
      </c>
      <c r="FG74">
        <v>2</v>
      </c>
      <c r="FH74">
        <v>635.429</v>
      </c>
      <c r="FI74">
        <v>374.899</v>
      </c>
      <c r="FJ74">
        <v>24.9999</v>
      </c>
      <c r="FK74">
        <v>25.6776</v>
      </c>
      <c r="FL74">
        <v>29.9999</v>
      </c>
      <c r="FM74">
        <v>25.664</v>
      </c>
      <c r="FN74">
        <v>25.688</v>
      </c>
      <c r="FO74">
        <v>20.7302</v>
      </c>
      <c r="FP74">
        <v>21.3612</v>
      </c>
      <c r="FQ74">
        <v>28.3638</v>
      </c>
      <c r="FR74">
        <v>25</v>
      </c>
      <c r="FS74">
        <v>420</v>
      </c>
      <c r="FT74">
        <v>12.338</v>
      </c>
      <c r="FU74">
        <v>101.428</v>
      </c>
      <c r="FV74">
        <v>102.255</v>
      </c>
    </row>
    <row r="75" spans="1:178">
      <c r="A75">
        <v>59</v>
      </c>
      <c r="B75">
        <v>1620337114.6</v>
      </c>
      <c r="C75">
        <v>3480.5</v>
      </c>
      <c r="D75" t="s">
        <v>416</v>
      </c>
      <c r="E75" t="s">
        <v>417</v>
      </c>
      <c r="H75">
        <v>1620337106.6</v>
      </c>
      <c r="I75">
        <f>CE75*AG75*(CA75-CB75)/(100*BT75*(1000-AG75*CA75))</f>
        <v>0</v>
      </c>
      <c r="J75">
        <f>CE75*AG75*(BZ75-BY75*(1000-AG75*CB75)/(1000-AG75*CA75))/(100*BT75)</f>
        <v>0</v>
      </c>
      <c r="K75">
        <f>BY75 - IF(AG75&gt;1, J75*BT75*100.0/(AI75*CM75), 0)</f>
        <v>0</v>
      </c>
      <c r="L75">
        <f>((R75-I75/2)*K75-J75)/(R75+I75/2)</f>
        <v>0</v>
      </c>
      <c r="M75">
        <f>L75*(CF75+CG75)/1000.0</f>
        <v>0</v>
      </c>
      <c r="N75">
        <f>(BY75 - IF(AG75&gt;1, J75*BT75*100.0/(AI75*CM75), 0))*(CF75+CG75)/1000.0</f>
        <v>0</v>
      </c>
      <c r="O75">
        <f>2.0/((1/Q75-1/P75)+SIGN(Q75)*SQRT((1/Q75-1/P75)*(1/Q75-1/P75) + 4*BU75/((BU75+1)*(BU75+1))*(2*1/Q75*1/P75-1/P75*1/P75)))</f>
        <v>0</v>
      </c>
      <c r="P75">
        <f>IF(LEFT(BV75,1)&lt;&gt;"0",IF(LEFT(BV75,1)="1",3.0,BW75),$D$5+$E$5*(CM75*CF75/($K$5*1000))+$F$5*(CM75*CF75/($K$5*1000))*MAX(MIN(BT75,$J$5),$I$5)*MAX(MIN(BT75,$J$5),$I$5)+$G$5*MAX(MIN(BT75,$J$5),$I$5)*(CM75*CF75/($K$5*1000))+$H$5*(CM75*CF75/($K$5*1000))*(CM75*CF75/($K$5*1000)))</f>
        <v>0</v>
      </c>
      <c r="Q75">
        <f>I75*(1000-(1000*0.61365*exp(17.502*U75/(240.97+U75))/(CF75+CG75)+CA75)/2)/(1000*0.61365*exp(17.502*U75/(240.97+U75))/(CF75+CG75)-CA75)</f>
        <v>0</v>
      </c>
      <c r="R75">
        <f>1/((BU75+1)/(O75/1.6)+1/(P75/1.37)) + BU75/((BU75+1)/(O75/1.6) + BU75/(P75/1.37))</f>
        <v>0</v>
      </c>
      <c r="S75">
        <f>(BQ75*BS75)</f>
        <v>0</v>
      </c>
      <c r="T75">
        <f>(CH75+(S75+2*0.95*5.67E-8*(((CH75+$B$7)+273)^4-(CH75+273)^4)-44100*I75)/(1.84*29.3*P75+8*0.95*5.67E-8*(CH75+273)^3))</f>
        <v>0</v>
      </c>
      <c r="U75">
        <f>($C$7*CI75+$D$7*CJ75+$E$7*T75)</f>
        <v>0</v>
      </c>
      <c r="V75">
        <f>0.61365*exp(17.502*U75/(240.97+U75))</f>
        <v>0</v>
      </c>
      <c r="W75">
        <f>(X75/Y75*100)</f>
        <v>0</v>
      </c>
      <c r="X75">
        <f>CA75*(CF75+CG75)/1000</f>
        <v>0</v>
      </c>
      <c r="Y75">
        <f>0.61365*exp(17.502*CH75/(240.97+CH75))</f>
        <v>0</v>
      </c>
      <c r="Z75">
        <f>(V75-CA75*(CF75+CG75)/1000)</f>
        <v>0</v>
      </c>
      <c r="AA75">
        <f>(-I75*44100)</f>
        <v>0</v>
      </c>
      <c r="AB75">
        <f>2*29.3*P75*0.92*(CH75-U75)</f>
        <v>0</v>
      </c>
      <c r="AC75">
        <f>2*0.95*5.67E-8*(((CH75+$B$7)+273)^4-(U75+273)^4)</f>
        <v>0</v>
      </c>
      <c r="AD75">
        <f>S75+AC75+AA75+AB75</f>
        <v>0</v>
      </c>
      <c r="AE75">
        <v>0</v>
      </c>
      <c r="AF75">
        <v>0</v>
      </c>
      <c r="AG75">
        <f>IF(AE75*$H$13&gt;=AI75,1.0,(AI75/(AI75-AE75*$H$13)))</f>
        <v>0</v>
      </c>
      <c r="AH75">
        <f>(AG75-1)*100</f>
        <v>0</v>
      </c>
      <c r="AI75">
        <f>MAX(0,($B$13+$C$13*CM75)/(1+$D$13*CM75)*CF75/(CH75+273)*$E$13)</f>
        <v>0</v>
      </c>
      <c r="AJ75" t="s">
        <v>297</v>
      </c>
      <c r="AK75">
        <v>0</v>
      </c>
      <c r="AL75">
        <v>0</v>
      </c>
      <c r="AM75">
        <f>AL75-AK75</f>
        <v>0</v>
      </c>
      <c r="AN75">
        <f>AM75/AL75</f>
        <v>0</v>
      </c>
      <c r="AO75">
        <v>0</v>
      </c>
      <c r="AP75" t="s">
        <v>297</v>
      </c>
      <c r="AQ75">
        <v>0</v>
      </c>
      <c r="AR75">
        <v>0</v>
      </c>
      <c r="AS75">
        <f>1-AQ75/AR75</f>
        <v>0</v>
      </c>
      <c r="AT75">
        <v>0.5</v>
      </c>
      <c r="AU75">
        <f>BQ75</f>
        <v>0</v>
      </c>
      <c r="AV75">
        <f>J75</f>
        <v>0</v>
      </c>
      <c r="AW75">
        <f>AS75*AT75*AU75</f>
        <v>0</v>
      </c>
      <c r="AX75">
        <f>BC75/AR75</f>
        <v>0</v>
      </c>
      <c r="AY75">
        <f>(AV75-AO75)/AU75</f>
        <v>0</v>
      </c>
      <c r="AZ75">
        <f>(AL75-AR75)/AR75</f>
        <v>0</v>
      </c>
      <c r="BA75" t="s">
        <v>297</v>
      </c>
      <c r="BB75">
        <v>0</v>
      </c>
      <c r="BC75">
        <f>AR75-BB75</f>
        <v>0</v>
      </c>
      <c r="BD75">
        <f>(AR75-AQ75)/(AR75-BB75)</f>
        <v>0</v>
      </c>
      <c r="BE75">
        <f>(AL75-AR75)/(AL75-BB75)</f>
        <v>0</v>
      </c>
      <c r="BF75">
        <f>(AR75-AQ75)/(AR75-AK75)</f>
        <v>0</v>
      </c>
      <c r="BG75">
        <f>(AL75-AR75)/(AL75-AK75)</f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f>$B$11*CN75+$C$11*CO75+$F$11*CP75*(1-CS75)</f>
        <v>0</v>
      </c>
      <c r="BQ75">
        <f>BP75*BR75</f>
        <v>0</v>
      </c>
      <c r="BR75">
        <f>($B$11*$D$9+$C$11*$D$9+$F$11*((DC75+CU75)/MAX(DC75+CU75+DD75, 0.1)*$I$9+DD75/MAX(DC75+CU75+DD75, 0.1)*$J$9))/($B$11+$C$11+$F$11)</f>
        <v>0</v>
      </c>
      <c r="BS75">
        <f>($B$11*$K$9+$C$11*$K$9+$F$11*((DC75+CU75)/MAX(DC75+CU75+DD75, 0.1)*$P$9+DD75/MAX(DC75+CU75+DD75, 0.1)*$Q$9))/($B$11+$C$11+$F$11)</f>
        <v>0</v>
      </c>
      <c r="BT75">
        <v>6</v>
      </c>
      <c r="BU75">
        <v>0.5</v>
      </c>
      <c r="BV75" t="s">
        <v>298</v>
      </c>
      <c r="BW75">
        <v>2</v>
      </c>
      <c r="BX75">
        <v>1620337106.6</v>
      </c>
      <c r="BY75">
        <v>398.382258064516</v>
      </c>
      <c r="BZ75">
        <v>419.999096774194</v>
      </c>
      <c r="CA75">
        <v>17.3036193548387</v>
      </c>
      <c r="CB75">
        <v>12.3137870967742</v>
      </c>
      <c r="CC75">
        <v>395.792516129032</v>
      </c>
      <c r="CD75">
        <v>17.3045838709677</v>
      </c>
      <c r="CE75">
        <v>600.014</v>
      </c>
      <c r="CF75">
        <v>100.249967741935</v>
      </c>
      <c r="CG75">
        <v>0.100057703225806</v>
      </c>
      <c r="CH75">
        <v>26.3589548387097</v>
      </c>
      <c r="CI75">
        <v>25.2493096774194</v>
      </c>
      <c r="CJ75">
        <v>999.9</v>
      </c>
      <c r="CK75">
        <v>0</v>
      </c>
      <c r="CL75">
        <v>0</v>
      </c>
      <c r="CM75">
        <v>9998.74774193548</v>
      </c>
      <c r="CN75">
        <v>0</v>
      </c>
      <c r="CO75">
        <v>0.221023</v>
      </c>
      <c r="CP75">
        <v>883.011419354839</v>
      </c>
      <c r="CQ75">
        <v>0.954996064516129</v>
      </c>
      <c r="CR75">
        <v>0.0450041419354839</v>
      </c>
      <c r="CS75">
        <v>0</v>
      </c>
      <c r="CT75">
        <v>1255.18387096774</v>
      </c>
      <c r="CU75">
        <v>4.99999</v>
      </c>
      <c r="CV75">
        <v>11115.064516129</v>
      </c>
      <c r="CW75">
        <v>7633.23612903226</v>
      </c>
      <c r="CX75">
        <v>39.889</v>
      </c>
      <c r="CY75">
        <v>42.75</v>
      </c>
      <c r="CZ75">
        <v>41.5</v>
      </c>
      <c r="DA75">
        <v>42.125</v>
      </c>
      <c r="DB75">
        <v>42.4918709677419</v>
      </c>
      <c r="DC75">
        <v>838.497419354839</v>
      </c>
      <c r="DD75">
        <v>39.5109677419355</v>
      </c>
      <c r="DE75">
        <v>0</v>
      </c>
      <c r="DF75">
        <v>1620337115.5</v>
      </c>
      <c r="DG75">
        <v>0</v>
      </c>
      <c r="DH75">
        <v>1255.19038461538</v>
      </c>
      <c r="DI75">
        <v>3.51965811281301</v>
      </c>
      <c r="DJ75">
        <v>23.1692307840421</v>
      </c>
      <c r="DK75">
        <v>11114.9884615385</v>
      </c>
      <c r="DL75">
        <v>15</v>
      </c>
      <c r="DM75">
        <v>1620333530.6</v>
      </c>
      <c r="DN75" t="s">
        <v>299</v>
      </c>
      <c r="DO75">
        <v>1620333519.6</v>
      </c>
      <c r="DP75">
        <v>1620333530.6</v>
      </c>
      <c r="DQ75">
        <v>59</v>
      </c>
      <c r="DR75">
        <v>0.059</v>
      </c>
      <c r="DS75">
        <v>-0.002</v>
      </c>
      <c r="DT75">
        <v>2.59</v>
      </c>
      <c r="DU75">
        <v>-0.001</v>
      </c>
      <c r="DV75">
        <v>420</v>
      </c>
      <c r="DW75">
        <v>12</v>
      </c>
      <c r="DX75">
        <v>0.09</v>
      </c>
      <c r="DY75">
        <v>0.02</v>
      </c>
      <c r="DZ75">
        <v>-21.6115390243902</v>
      </c>
      <c r="EA75">
        <v>-0.0353289198606206</v>
      </c>
      <c r="EB75">
        <v>0.0186662324317073</v>
      </c>
      <c r="EC75">
        <v>1</v>
      </c>
      <c r="ED75">
        <v>1255.05617647059</v>
      </c>
      <c r="EE75">
        <v>3.28268436208749</v>
      </c>
      <c r="EF75">
        <v>0.388019213486404</v>
      </c>
      <c r="EG75">
        <v>1</v>
      </c>
      <c r="EH75">
        <v>4.9873156097561</v>
      </c>
      <c r="EI75">
        <v>0.0488627874564369</v>
      </c>
      <c r="EJ75">
        <v>0.00490051816512643</v>
      </c>
      <c r="EK75">
        <v>1</v>
      </c>
      <c r="EL75">
        <v>3</v>
      </c>
      <c r="EM75">
        <v>3</v>
      </c>
      <c r="EN75" t="s">
        <v>303</v>
      </c>
      <c r="EO75">
        <v>100</v>
      </c>
      <c r="EP75">
        <v>100</v>
      </c>
      <c r="EQ75">
        <v>2.59</v>
      </c>
      <c r="ER75">
        <v>-0.001</v>
      </c>
      <c r="ES75">
        <v>2.58979999999991</v>
      </c>
      <c r="ET75">
        <v>0</v>
      </c>
      <c r="EU75">
        <v>0</v>
      </c>
      <c r="EV75">
        <v>0</v>
      </c>
      <c r="EW75">
        <v>-0.000965000000000771</v>
      </c>
      <c r="EX75">
        <v>0</v>
      </c>
      <c r="EY75">
        <v>0</v>
      </c>
      <c r="EZ75">
        <v>0</v>
      </c>
      <c r="FA75">
        <v>-1</v>
      </c>
      <c r="FB75">
        <v>-1</v>
      </c>
      <c r="FC75">
        <v>-1</v>
      </c>
      <c r="FD75">
        <v>-1</v>
      </c>
      <c r="FE75">
        <v>59.9</v>
      </c>
      <c r="FF75">
        <v>59.7</v>
      </c>
      <c r="FG75">
        <v>2</v>
      </c>
      <c r="FH75">
        <v>635.643</v>
      </c>
      <c r="FI75">
        <v>374.845</v>
      </c>
      <c r="FJ75">
        <v>24.9998</v>
      </c>
      <c r="FK75">
        <v>25.6587</v>
      </c>
      <c r="FL75">
        <v>29.9999</v>
      </c>
      <c r="FM75">
        <v>25.6451</v>
      </c>
      <c r="FN75">
        <v>25.6686</v>
      </c>
      <c r="FO75">
        <v>20.7302</v>
      </c>
      <c r="FP75">
        <v>21.3612</v>
      </c>
      <c r="FQ75">
        <v>28.3638</v>
      </c>
      <c r="FR75">
        <v>25</v>
      </c>
      <c r="FS75">
        <v>420</v>
      </c>
      <c r="FT75">
        <v>12.3258</v>
      </c>
      <c r="FU75">
        <v>101.431</v>
      </c>
      <c r="FV75">
        <v>102.26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2021-05-06T16:41:37Z</dcterms:created>
  <dcterms:modified xsi:type="dcterms:W3CDTF">2021-05-06T16:41:37Z</dcterms:modified>
</cp:coreProperties>
</file>