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<sst xmlns="http://schemas.openxmlformats.org/spreadsheetml/2006/main" count="1959" uniqueCount="499">
  <si>
    <t>File opened</t>
  </si>
  <si>
    <t>2021-05-21 10:00:42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</si>
  <si>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</si>
  <si>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</si>
  <si>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</si>
  <si>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</si>
  <si>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</si>
  <si>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</si>
  <si>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</si>
  <si>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</si>
  <si>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</si>
  <si>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</si>
  <si>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</si>
  <si>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{"ssa_ref": "36366.5", "h2oaspan2a": "0.0720706", "co2bspan2": "-0.0310097", "co2aspan2": "-0.0323824", "h2oaspanconc2": "0", "h2obspan2a": "0.0707434", "co2aspanconc1": "2486", "flowbzero": "0.32623", "co2bzero": "0.935776", "h2oaspan2": "0", "co2bspanconc2": "305.4", "h2obspan2": "0", "chamberpressurezero": "2.72462", "h2obspanconc2": "20", "h2oaspan1": "1.01091", "co2aspan1": "1.00387", "flowmeterzero": "0.998054", "co2bspanconc1": "400", "h2obspan2b": "0.106528", "co2bspan2a": "0.0997196", "h2obspan1": "1.0274", "co2aspan2b": "0.321419", "co2bspan2b": "0.0998971", "ssb_ref": "29674.1", "oxygen": "21", "h2obspanconc1": "20", "tbzero": "0.233871", "co2azero": "0.929023", "h2oaspan2b": "0.0728571", "h2obzero": "1.07075", "flowazero": "0.31402", "co2bspan1": "1.00317", "h2oaspanconc1": "12.13", "co2aspan2a": "0.323557", "h2oazero": "1.05672", "co2aspanconc2": "305.4", "tazero": "0.146376"}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</si>
  <si>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</si>
  <si>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</si>
  <si>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</si>
  <si>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</si>
  <si>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</si>
  <si>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</si>
  <si>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</si>
  <si>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</si>
  <si>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</si>
  <si>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10:00:42</t>
  </si>
  <si>
    <t>Stability Definition:	F (FlrLS): Slp&lt;10 Per=20	ΔCO2 (Meas2): Slp&lt;0.5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</si>
  <si>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</si>
  <si>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</si>
  <si>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</si>
  <si>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</si>
  <si>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</si>
  <si>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</si>
  <si>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</si>
  <si>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</si>
  <si>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</si>
  <si>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</si>
  <si>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</si>
  <si>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</si>
  <si>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</si>
  <si>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</si>
  <si>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</si>
  <si>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</si>
  <si>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</si>
  <si>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</si>
  <si>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</si>
  <si>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</si>
  <si>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</si>
  <si>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</si>
  <si>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</si>
  <si>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</si>
  <si>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</si>
  <si>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</si>
  <si>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</si>
  <si>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</si>
  <si>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</si>
  <si>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</si>
  <si>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</si>
  <si>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</si>
  <si>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</si>
  <si>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</si>
  <si>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</si>
  <si>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</si>
  <si>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</si>
  <si>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</si>
  <si>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</si>
  <si>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</si>
  <si>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</si>
  <si>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</si>
  <si>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</si>
  <si>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</si>
  <si>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</si>
  <si>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</si>
  <si>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</si>
  <si>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</si>
  <si>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</si>
  <si>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</si>
  <si>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</si>
  <si>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5.05131 77.3066 387.811 644.693 894.885 1105.06 1304.22 1419.59</t>
  </si>
  <si>
    <t>Fs_true</t>
  </si>
  <si>
    <t>-0.719038 99.9579 401.804 601.051 800.886 1000.3 1201.4 1401.28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</si>
  <si>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</si>
  <si>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</si>
  <si>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</si>
  <si>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</si>
  <si>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</si>
  <si>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</si>
  <si>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</si>
  <si>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</si>
  <si>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</si>
  <si>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</si>
  <si>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</si>
  <si>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</si>
  <si>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</si>
  <si>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</si>
  <si>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</si>
  <si>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</si>
  <si>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</si>
  <si>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</si>
  <si>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</si>
  <si>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</si>
  <si>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</si>
  <si>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</si>
  <si>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</si>
  <si>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</si>
  <si>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</si>
  <si>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</si>
  <si>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</si>
  <si>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</si>
  <si>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</si>
  <si>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</si>
  <si>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</si>
  <si>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</si>
  <si>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</si>
  <si>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</si>
  <si>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</si>
  <si>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</si>
  <si>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</si>
  <si>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</si>
  <si>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</si>
  <si>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</si>
  <si>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</si>
  <si>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</si>
  <si>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</si>
  <si>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</si>
  <si>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</si>
  <si>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</si>
  <si>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</si>
  <si>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</si>
  <si>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</si>
  <si>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</si>
  <si>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</si>
  <si>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</si>
  <si>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</si>
  <si>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</si>
  <si>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</si>
  <si>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</si>
  <si>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</si>
  <si>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</si>
  <si>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</si>
  <si>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</si>
  <si>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</si>
  <si>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</si>
  <si>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</si>
  <si>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</si>
  <si>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</si>
  <si>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</si>
  <si>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</si>
  <si>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</si>
  <si>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</si>
  <si>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</si>
  <si>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</si>
  <si>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</si>
  <si>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</si>
  <si>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</si>
  <si>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</si>
  <si>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</si>
  <si>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</si>
  <si>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</si>
  <si>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</si>
  <si>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</si>
  <si>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</si>
  <si>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</si>
  <si>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</si>
  <si>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</si>
  <si>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</si>
  <si>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</si>
  <si>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</si>
  <si>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</si>
  <si>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</si>
  <si>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</si>
  <si>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</si>
  <si>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</si>
  <si>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</si>
  <si>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</si>
  <si>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</si>
  <si>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</si>
  <si>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</si>
  <si>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</si>
  <si>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</si>
  <si>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</si>
  <si>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</si>
  <si>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</si>
  <si>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</si>
  <si>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</si>
  <si>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</si>
  <si>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</si>
  <si>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</si>
  <si>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</si>
  <si>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</si>
  <si>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</si>
  <si>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</si>
  <si>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</si>
  <si>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</si>
  <si>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</si>
  <si>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</si>
  <si>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</si>
  <si>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</si>
  <si>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</si>
  <si>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</si>
  <si>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</si>
  <si>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</si>
  <si>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</si>
  <si>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</si>
  <si>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</si>
  <si>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</si>
  <si>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</si>
  <si>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</si>
  <si>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</si>
  <si>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</si>
  <si>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</si>
  <si>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</si>
  <si>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</si>
  <si>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</si>
  <si>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</si>
  <si>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</si>
  <si>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</si>
  <si>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</si>
  <si>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</si>
  <si>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</si>
  <si>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</si>
  <si>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</si>
  <si>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</si>
  <si>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</si>
  <si>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</si>
  <si>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</si>
  <si>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</si>
  <si>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</si>
  <si>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</si>
  <si>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</si>
  <si>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</si>
  <si>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</si>
  <si>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</si>
  <si>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</si>
  <si>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</si>
  <si>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</si>
  <si>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</si>
  <si>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</si>
  <si>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</si>
  <si>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</si>
  <si>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</si>
  <si>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</si>
  <si>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</si>
  <si>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</si>
  <si>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</si>
  <si>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</si>
  <si>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</si>
  <si>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</si>
  <si>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</si>
  <si>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</si>
  <si>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</si>
  <si>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</si>
  <si>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</si>
  <si>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</si>
  <si>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</si>
  <si>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</si>
  <si>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</si>
  <si>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</si>
  <si>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</si>
  <si>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</si>
  <si>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</si>
  <si>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</si>
  <si>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</si>
  <si>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</si>
  <si>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</si>
  <si>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</si>
  <si>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</si>
  <si>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</si>
  <si>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</si>
  <si>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</si>
  <si>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</si>
  <si>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</si>
  <si>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</si>
  <si>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</si>
  <si>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</si>
  <si>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</si>
  <si>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</si>
  <si>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</si>
  <si>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</si>
  <si>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</si>
  <si>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</si>
  <si>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</si>
  <si>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</si>
  <si>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</si>
  <si>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</si>
  <si>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</si>
  <si>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</si>
  <si>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</si>
  <si>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</si>
  <si>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</si>
  <si>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</si>
  <si>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</si>
  <si>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</si>
  <si>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</si>
  <si>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20210521 10:01:32</t>
  </si>
  <si>
    <t>10:01:32</t>
  </si>
  <si>
    <t>-</t>
  </si>
  <si>
    <t>0: Broadleaf</t>
  </si>
  <si>
    <t>09:59:22</t>
  </si>
  <si>
    <t>3/3</t>
  </si>
  <si>
    <t>20210521 10:01:47</t>
  </si>
  <si>
    <t>10:01:47</t>
  </si>
  <si>
    <t>20210521 10:02:02</t>
  </si>
  <si>
    <t>10:02:02</t>
  </si>
  <si>
    <t>20210521 10:02:17</t>
  </si>
  <si>
    <t>10:02:17</t>
  </si>
  <si>
    <t>20210521 10:02:32</t>
  </si>
  <si>
    <t>10:02:32</t>
  </si>
  <si>
    <t>20210521 10:02:47</t>
  </si>
  <si>
    <t>10:02:47</t>
  </si>
  <si>
    <t>2/3</t>
  </si>
  <si>
    <t>20210521 10:03:02</t>
  </si>
  <si>
    <t>10:03:02</t>
  </si>
  <si>
    <t>20210521 10:03:17</t>
  </si>
  <si>
    <t>10:03:17</t>
  </si>
  <si>
    <t>20210521 10:03:32</t>
  </si>
  <si>
    <t>10:03:32</t>
  </si>
  <si>
    <t>1/3</t>
  </si>
  <si>
    <t>20210521 10:03:47</t>
  </si>
  <si>
    <t>10:03:47</t>
  </si>
  <si>
    <t>20210521 10:04:02</t>
  </si>
  <si>
    <t>10:04:02</t>
  </si>
  <si>
    <t>20210521 10:04:17</t>
  </si>
  <si>
    <t>10:04:17</t>
  </si>
  <si>
    <t>20210521 10:04:32</t>
  </si>
  <si>
    <t>10:04:32</t>
  </si>
  <si>
    <t>20210521 10:04:47</t>
  </si>
  <si>
    <t>10:04:47</t>
  </si>
  <si>
    <t>20210521 10:05:02</t>
  </si>
  <si>
    <t>10:05:02</t>
  </si>
  <si>
    <t>20210521 10:05:17</t>
  </si>
  <si>
    <t>10:05:17</t>
  </si>
  <si>
    <t>20210521 10:05:32</t>
  </si>
  <si>
    <t>10:05:32</t>
  </si>
  <si>
    <t>20210521 10:05:47</t>
  </si>
  <si>
    <t>10:05:47</t>
  </si>
  <si>
    <t>20210521 10:06:02</t>
  </si>
  <si>
    <t>10:06:02</t>
  </si>
  <si>
    <t>20210521 10:06:17</t>
  </si>
  <si>
    <t>10:06:17</t>
  </si>
  <si>
    <t>20210521 10:06:32</t>
  </si>
  <si>
    <t>10:06:32</t>
  </si>
  <si>
    <t>20210521 10:06:47</t>
  </si>
  <si>
    <t>10:06:47</t>
  </si>
  <si>
    <t>20210521 10:07:02</t>
  </si>
  <si>
    <t>10:07:02</t>
  </si>
  <si>
    <t>20210521 10:07:17</t>
  </si>
  <si>
    <t>10:07:17</t>
  </si>
  <si>
    <t>20210521 10:07:32</t>
  </si>
  <si>
    <t>10:07:32</t>
  </si>
  <si>
    <t>20210521 10:07:47</t>
  </si>
  <si>
    <t>10:07:47</t>
  </si>
  <si>
    <t>20210521 10:08:02</t>
  </si>
  <si>
    <t>10:08:02</t>
  </si>
  <si>
    <t>20210521 10:08:17</t>
  </si>
  <si>
    <t>10:08:17</t>
  </si>
  <si>
    <t>20210521 10:08:32</t>
  </si>
  <si>
    <t>10:08:32</t>
  </si>
  <si>
    <t>20210521 10:08:47</t>
  </si>
  <si>
    <t>10:08:47</t>
  </si>
  <si>
    <t>20210521 10:09:02</t>
  </si>
  <si>
    <t>10:09:02</t>
  </si>
  <si>
    <t>20210521 10:09:17</t>
  </si>
  <si>
    <t>10:09:17</t>
  </si>
  <si>
    <t>20210521 10:09:32</t>
  </si>
  <si>
    <t>10:09:32</t>
  </si>
  <si>
    <t>20210521 10:09:47</t>
  </si>
  <si>
    <t>10:09:47</t>
  </si>
  <si>
    <t>20210521 10:10:02</t>
  </si>
  <si>
    <t>10:10:02</t>
  </si>
  <si>
    <t>20210521 10:10:17</t>
  </si>
  <si>
    <t>10:10:17</t>
  </si>
  <si>
    <t>20210521 10:10:32</t>
  </si>
  <si>
    <t>10:10:32</t>
  </si>
  <si>
    <t>20210521 10:10:47</t>
  </si>
  <si>
    <t>10:10:47</t>
  </si>
  <si>
    <t>20210521 10:11:02</t>
  </si>
  <si>
    <t>10:11:02</t>
  </si>
  <si>
    <t>20210521 10:11:17</t>
  </si>
  <si>
    <t>10:11:17</t>
  </si>
  <si>
    <t>20210521 10:11:32</t>
  </si>
  <si>
    <t>10:11:32</t>
  </si>
  <si>
    <t>20210521 10:11:47</t>
  </si>
  <si>
    <t>10:11:47</t>
  </si>
  <si>
    <t>20210521 10:12:02</t>
  </si>
  <si>
    <t>10:12:02</t>
  </si>
  <si>
    <t>20210521 10:12:17</t>
  </si>
  <si>
    <t>10:12:17</t>
  </si>
  <si>
    <t>20210521 10:12:32</t>
  </si>
  <si>
    <t>10:12:32</t>
  </si>
  <si>
    <t>20210521 10:12:47</t>
  </si>
  <si>
    <t>10:12:47</t>
  </si>
  <si>
    <t>20210521 10:13:02</t>
  </si>
  <si>
    <t>10:13:02</t>
  </si>
  <si>
    <t>0/3</t>
  </si>
  <si>
    <t>20210521 10:13:17</t>
  </si>
  <si>
    <t>10:13:17</t>
  </si>
  <si>
    <t>20210521 10:13:32</t>
  </si>
  <si>
    <t>10:13:32</t>
  </si>
  <si>
    <t>20210521 10:13:47</t>
  </si>
  <si>
    <t>10:13:47</t>
  </si>
  <si>
    <t>20210521 10:14:02</t>
  </si>
  <si>
    <t>10:14:02</t>
  </si>
  <si>
    <t>20210521 10:14:17</t>
  </si>
  <si>
    <t>10:14:17</t>
  </si>
  <si>
    <t>20210521 10:14:32</t>
  </si>
  <si>
    <t>10:14:32</t>
  </si>
  <si>
    <t>20210521 10:14:47</t>
  </si>
  <si>
    <t>10:14:47</t>
  </si>
  <si>
    <t>20210521 10:15:02</t>
  </si>
  <si>
    <t>10:15:02</t>
  </si>
  <si>
    <t>20210521 10:15:17</t>
  </si>
  <si>
    <t>10:15:17</t>
  </si>
  <si>
    <t>20210521 10:15:32</t>
  </si>
  <si>
    <t>10:15:32</t>
  </si>
  <si>
    <t>20210521 10:15:47</t>
  </si>
  <si>
    <t>10:15:47</t>
  </si>
  <si>
    <t>20210521 10:16:02</t>
  </si>
  <si>
    <t>10:16:02</t>
  </si>
  <si>
    <t>20210521 10:16:17</t>
  </si>
  <si>
    <t>10:16:17</t>
  </si>
  <si>
    <t>20210521 10:16:32</t>
  </si>
  <si>
    <t>10:16:32</t>
  </si>
  <si>
    <t>20210521 10:16:47</t>
  </si>
  <si>
    <t>10:16:47</t>
  </si>
  <si>
    <t>20210521 10:17:02</t>
  </si>
  <si>
    <t>10:17:02</t>
  </si>
  <si>
    <t>20210521 10:17:17</t>
  </si>
  <si>
    <t>10:17:17</t>
  </si>
  <si>
    <t>20210521 10:17:32</t>
  </si>
  <si>
    <t>10:17:32</t>
  </si>
  <si>
    <t>20210521 10:17:47</t>
  </si>
  <si>
    <t>10:17:47</t>
  </si>
  <si>
    <t>20210521 10:18:02</t>
  </si>
  <si>
    <t>10:18:02</t>
  </si>
  <si>
    <t>20210521 10:18:17</t>
  </si>
  <si>
    <t>10:18:17</t>
  </si>
  <si>
    <t>20210521 10:18:32</t>
  </si>
  <si>
    <t>10:18:32</t>
  </si>
  <si>
    <t>20210521 10:18:47</t>
  </si>
  <si>
    <t>10:18:47</t>
  </si>
  <si>
    <t>20210521 10:19:02</t>
  </si>
  <si>
    <t>10:19:02</t>
  </si>
  <si>
    <t>20210521 10:19:17</t>
  </si>
  <si>
    <t>10:19:17</t>
  </si>
  <si>
    <t>20210521 10:19:32</t>
  </si>
  <si>
    <t>10:19:32</t>
  </si>
  <si>
    <t>20210521 10:19:47</t>
  </si>
  <si>
    <t>10:19:47</t>
  </si>
  <si>
    <t>20210521 10:20:02</t>
  </si>
  <si>
    <t>10:20:02</t>
  </si>
  <si>
    <t>20210521 10:20:17</t>
  </si>
  <si>
    <t>10:20:17</t>
  </si>
  <si>
    <t>20210521 10:20:32</t>
  </si>
  <si>
    <t>10:20:32</t>
  </si>
  <si>
    <t>20210521 10:20:47</t>
  </si>
  <si>
    <t>10:20:47</t>
  </si>
  <si>
    <t>20210521 10:21:02</t>
  </si>
  <si>
    <t>10:21:02</t>
  </si>
  <si>
    <t>20210521 10:21:17</t>
  </si>
  <si>
    <t>10:21:17</t>
  </si>
  <si>
    <t>20210521 10:21:32</t>
  </si>
  <si>
    <t>10:21:32</t>
  </si>
  <si>
    <t>20210521 10:21:47</t>
  </si>
  <si>
    <t>10:21:47</t>
  </si>
  <si>
    <t>20210521 10:22:02</t>
  </si>
  <si>
    <t>10:22:02</t>
  </si>
  <si>
    <t>20210521 10:22:17</t>
  </si>
  <si>
    <t>10:22:17</t>
  </si>
  <si>
    <t>20210521 10:22:32</t>
  </si>
  <si>
    <t>10:22:32</t>
  </si>
  <si>
    <t>20210521 10:22:47</t>
  </si>
  <si>
    <t>10:22:47</t>
  </si>
  <si>
    <t>20210521 10:23:02</t>
  </si>
  <si>
    <t>10:23:02</t>
  </si>
  <si>
    <t>20210521 10:23:17</t>
  </si>
  <si>
    <t>10:23:17</t>
  </si>
  <si>
    <t>20210521 10:23:32</t>
  </si>
  <si>
    <t>10:23:32</t>
  </si>
  <si>
    <t>20210521 10:23:47</t>
  </si>
  <si>
    <t>10:23:47</t>
  </si>
  <si>
    <t>20210521 10:24:02</t>
  </si>
  <si>
    <t>10:24:02</t>
  </si>
  <si>
    <t>20210521 10:24:17</t>
  </si>
  <si>
    <t>10:24:17</t>
  </si>
  <si>
    <t>20210521 10:24:32</t>
  </si>
  <si>
    <t>10:24:32</t>
  </si>
  <si>
    <t>20210521 10:24:47</t>
  </si>
  <si>
    <t>10:24:47</t>
  </si>
  <si>
    <t>20210521 10:25:02</t>
  </si>
  <si>
    <t>10:25:02</t>
  </si>
  <si>
    <t>20210521 10:25:17</t>
  </si>
  <si>
    <t>10:25:17</t>
  </si>
  <si>
    <t>20210521 10:25:32</t>
  </si>
  <si>
    <t>10:25:32</t>
  </si>
  <si>
    <t>20210521 10:25:47</t>
  </si>
  <si>
    <t>10:25:47</t>
  </si>
  <si>
    <t>20210521 10:26:02</t>
  </si>
  <si>
    <t>10:26:02</t>
  </si>
  <si>
    <t>20210521 10:26:17</t>
  </si>
  <si>
    <t>10:26:17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</si>
</sst>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116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>
        <v>0</v>
      </c>
      <c r="C3">
        <v>21</v>
      </c>
    </row>
    <row r="4" spans="1:177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7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7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7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</row>
    <row r="15" spans="1:177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83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101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96</v>
      </c>
      <c r="DM15" t="s">
        <v>99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</row>
    <row r="16" spans="1:177">
      <c r="B16" t="s">
        <v>268</v>
      </c>
      <c r="C16" t="s">
        <v>268</v>
      </c>
      <c r="G16" t="s">
        <v>268</v>
      </c>
      <c r="H16" t="s">
        <v>269</v>
      </c>
      <c r="I16" t="s">
        <v>270</v>
      </c>
      <c r="J16" t="s">
        <v>271</v>
      </c>
      <c r="K16" t="s">
        <v>271</v>
      </c>
      <c r="L16" t="s">
        <v>175</v>
      </c>
      <c r="M16" t="s">
        <v>175</v>
      </c>
      <c r="N16" t="s">
        <v>269</v>
      </c>
      <c r="O16" t="s">
        <v>269</v>
      </c>
      <c r="P16" t="s">
        <v>269</v>
      </c>
      <c r="Q16" t="s">
        <v>269</v>
      </c>
      <c r="R16" t="s">
        <v>272</v>
      </c>
      <c r="S16" t="s">
        <v>273</v>
      </c>
      <c r="T16" t="s">
        <v>273</v>
      </c>
      <c r="U16" t="s">
        <v>274</v>
      </c>
      <c r="V16" t="s">
        <v>275</v>
      </c>
      <c r="W16" t="s">
        <v>274</v>
      </c>
      <c r="X16" t="s">
        <v>274</v>
      </c>
      <c r="Y16" t="s">
        <v>274</v>
      </c>
      <c r="Z16" t="s">
        <v>272</v>
      </c>
      <c r="AA16" t="s">
        <v>272</v>
      </c>
      <c r="AB16" t="s">
        <v>272</v>
      </c>
      <c r="AC16" t="s">
        <v>272</v>
      </c>
      <c r="AD16" t="s">
        <v>276</v>
      </c>
      <c r="AE16" t="s">
        <v>275</v>
      </c>
      <c r="AG16" t="s">
        <v>275</v>
      </c>
      <c r="AH16" t="s">
        <v>276</v>
      </c>
      <c r="AN16" t="s">
        <v>270</v>
      </c>
      <c r="AT16" t="s">
        <v>270</v>
      </c>
      <c r="AU16" t="s">
        <v>270</v>
      </c>
      <c r="AV16" t="s">
        <v>270</v>
      </c>
      <c r="AX16" t="s">
        <v>277</v>
      </c>
      <c r="BH16" t="s">
        <v>278</v>
      </c>
      <c r="BI16" t="s">
        <v>278</v>
      </c>
      <c r="BJ16" t="s">
        <v>278</v>
      </c>
      <c r="BK16" t="s">
        <v>270</v>
      </c>
      <c r="BM16" t="s">
        <v>279</v>
      </c>
      <c r="BO16" t="s">
        <v>270</v>
      </c>
      <c r="BP16" t="s">
        <v>270</v>
      </c>
      <c r="BR16" t="s">
        <v>280</v>
      </c>
      <c r="BS16" t="s">
        <v>281</v>
      </c>
      <c r="BV16" t="s">
        <v>269</v>
      </c>
      <c r="BW16" t="s">
        <v>268</v>
      </c>
      <c r="BX16" t="s">
        <v>271</v>
      </c>
      <c r="BY16" t="s">
        <v>271</v>
      </c>
      <c r="BZ16" t="s">
        <v>282</v>
      </c>
      <c r="CA16" t="s">
        <v>282</v>
      </c>
      <c r="CB16" t="s">
        <v>271</v>
      </c>
      <c r="CC16" t="s">
        <v>282</v>
      </c>
      <c r="CD16" t="s">
        <v>276</v>
      </c>
      <c r="CE16" t="s">
        <v>274</v>
      </c>
      <c r="CF16" t="s">
        <v>274</v>
      </c>
      <c r="CG16" t="s">
        <v>273</v>
      </c>
      <c r="CH16" t="s">
        <v>273</v>
      </c>
      <c r="CI16" t="s">
        <v>273</v>
      </c>
      <c r="CJ16" t="s">
        <v>273</v>
      </c>
      <c r="CK16" t="s">
        <v>273</v>
      </c>
      <c r="CL16" t="s">
        <v>283</v>
      </c>
      <c r="CM16" t="s">
        <v>270</v>
      </c>
      <c r="CN16" t="s">
        <v>270</v>
      </c>
      <c r="CO16" t="s">
        <v>270</v>
      </c>
      <c r="CT16" t="s">
        <v>270</v>
      </c>
      <c r="CW16" t="s">
        <v>273</v>
      </c>
      <c r="CX16" t="s">
        <v>273</v>
      </c>
      <c r="CY16" t="s">
        <v>273</v>
      </c>
      <c r="CZ16" t="s">
        <v>273</v>
      </c>
      <c r="DA16" t="s">
        <v>273</v>
      </c>
      <c r="DB16" t="s">
        <v>270</v>
      </c>
      <c r="DC16" t="s">
        <v>270</v>
      </c>
      <c r="DD16" t="s">
        <v>270</v>
      </c>
      <c r="DE16" t="s">
        <v>268</v>
      </c>
      <c r="DH16" t="s">
        <v>284</v>
      </c>
      <c r="DI16" t="s">
        <v>284</v>
      </c>
      <c r="DK16" t="s">
        <v>268</v>
      </c>
      <c r="DL16" t="s">
        <v>285</v>
      </c>
      <c r="DN16" t="s">
        <v>268</v>
      </c>
      <c r="DO16" t="s">
        <v>268</v>
      </c>
      <c r="DQ16" t="s">
        <v>286</v>
      </c>
      <c r="DR16" t="s">
        <v>287</v>
      </c>
      <c r="DS16" t="s">
        <v>286</v>
      </c>
      <c r="DT16" t="s">
        <v>287</v>
      </c>
      <c r="DU16" t="s">
        <v>286</v>
      </c>
      <c r="DV16" t="s">
        <v>287</v>
      </c>
      <c r="DW16" t="s">
        <v>275</v>
      </c>
      <c r="DX16" t="s">
        <v>275</v>
      </c>
      <c r="DY16" t="s">
        <v>271</v>
      </c>
      <c r="DZ16" t="s">
        <v>288</v>
      </c>
      <c r="EA16" t="s">
        <v>271</v>
      </c>
      <c r="ED16" t="s">
        <v>289</v>
      </c>
      <c r="EG16" t="s">
        <v>282</v>
      </c>
      <c r="EH16" t="s">
        <v>290</v>
      </c>
      <c r="EI16" t="s">
        <v>282</v>
      </c>
      <c r="EN16" t="s">
        <v>275</v>
      </c>
      <c r="EO16" t="s">
        <v>275</v>
      </c>
      <c r="EP16" t="s">
        <v>286</v>
      </c>
      <c r="EQ16" t="s">
        <v>287</v>
      </c>
      <c r="ER16" t="s">
        <v>287</v>
      </c>
      <c r="EV16" t="s">
        <v>287</v>
      </c>
      <c r="EZ16" t="s">
        <v>271</v>
      </c>
      <c r="FA16" t="s">
        <v>271</v>
      </c>
      <c r="FB16" t="s">
        <v>282</v>
      </c>
      <c r="FC16" t="s">
        <v>282</v>
      </c>
      <c r="FD16" t="s">
        <v>291</v>
      </c>
      <c r="FE16" t="s">
        <v>291</v>
      </c>
      <c r="FG16" t="s">
        <v>276</v>
      </c>
      <c r="FH16" t="s">
        <v>276</v>
      </c>
      <c r="FI16" t="s">
        <v>273</v>
      </c>
      <c r="FJ16" t="s">
        <v>273</v>
      </c>
      <c r="FK16" t="s">
        <v>273</v>
      </c>
      <c r="FL16" t="s">
        <v>273</v>
      </c>
      <c r="FM16" t="s">
        <v>273</v>
      </c>
      <c r="FN16" t="s">
        <v>275</v>
      </c>
      <c r="FO16" t="s">
        <v>275</v>
      </c>
      <c r="FP16" t="s">
        <v>275</v>
      </c>
      <c r="FQ16" t="s">
        <v>273</v>
      </c>
      <c r="FR16" t="s">
        <v>271</v>
      </c>
      <c r="FS16" t="s">
        <v>282</v>
      </c>
      <c r="FT16" t="s">
        <v>275</v>
      </c>
      <c r="FU16" t="s">
        <v>275</v>
      </c>
    </row>
    <row r="17" spans="1:177">
      <c r="A17">
        <v>1</v>
      </c>
      <c r="B17">
        <v>1621616492.1</v>
      </c>
      <c r="C17">
        <v>0</v>
      </c>
      <c r="D17" t="s">
        <v>292</v>
      </c>
      <c r="E17" t="s">
        <v>293</v>
      </c>
      <c r="G17">
        <v>1621616491.35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0</v>
      </c>
      <c r="AE17">
        <v>0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294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294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294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295</v>
      </c>
      <c r="BV17">
        <v>2</v>
      </c>
      <c r="BW17">
        <v>1621616491.35</v>
      </c>
      <c r="BX17">
        <v>401.3435</v>
      </c>
      <c r="BY17">
        <v>419.9695</v>
      </c>
      <c r="BZ17">
        <v>4.456745</v>
      </c>
      <c r="CA17">
        <v>0.496464</v>
      </c>
      <c r="CB17">
        <v>393.1415</v>
      </c>
      <c r="CC17">
        <v>4.3735</v>
      </c>
      <c r="CD17">
        <v>599.874</v>
      </c>
      <c r="CE17">
        <v>101.264</v>
      </c>
      <c r="CF17">
        <v>0.09959715</v>
      </c>
      <c r="CG17">
        <v>16.5898</v>
      </c>
      <c r="CH17">
        <v>15.8417</v>
      </c>
      <c r="CI17">
        <v>999.9</v>
      </c>
      <c r="CJ17">
        <v>0</v>
      </c>
      <c r="CK17">
        <v>0</v>
      </c>
      <c r="CL17">
        <v>10010</v>
      </c>
      <c r="CM17">
        <v>0</v>
      </c>
      <c r="CN17">
        <v>2.827</v>
      </c>
      <c r="CO17">
        <v>599.949</v>
      </c>
      <c r="CP17">
        <v>0.932972</v>
      </c>
      <c r="CQ17">
        <v>0.0670283</v>
      </c>
      <c r="CR17">
        <v>0</v>
      </c>
      <c r="CS17">
        <v>938.8125</v>
      </c>
      <c r="CT17">
        <v>4.99951</v>
      </c>
      <c r="CU17">
        <v>5568.905</v>
      </c>
      <c r="CV17">
        <v>4813.645</v>
      </c>
      <c r="CW17">
        <v>38.062</v>
      </c>
      <c r="CX17">
        <v>42.25</v>
      </c>
      <c r="CY17">
        <v>40.687</v>
      </c>
      <c r="CZ17">
        <v>41.562</v>
      </c>
      <c r="DA17">
        <v>39.812</v>
      </c>
      <c r="DB17">
        <v>555.07</v>
      </c>
      <c r="DC17">
        <v>39.88</v>
      </c>
      <c r="DD17">
        <v>0</v>
      </c>
      <c r="DE17">
        <v>1621616495.8</v>
      </c>
      <c r="DF17">
        <v>0</v>
      </c>
      <c r="DG17">
        <v>939.120384615385</v>
      </c>
      <c r="DH17">
        <v>-1.88663247606519</v>
      </c>
      <c r="DI17">
        <v>0.252991546330855</v>
      </c>
      <c r="DJ17">
        <v>5568.69538461538</v>
      </c>
      <c r="DK17">
        <v>15</v>
      </c>
      <c r="DL17">
        <v>1621616362.6</v>
      </c>
      <c r="DM17" t="s">
        <v>296</v>
      </c>
      <c r="DN17">
        <v>1621616342.1</v>
      </c>
      <c r="DO17">
        <v>1621616362.6</v>
      </c>
      <c r="DP17">
        <v>3</v>
      </c>
      <c r="DQ17">
        <v>-0.041</v>
      </c>
      <c r="DR17">
        <v>0.032</v>
      </c>
      <c r="DS17">
        <v>8.331</v>
      </c>
      <c r="DT17">
        <v>0.068</v>
      </c>
      <c r="DU17">
        <v>421</v>
      </c>
      <c r="DV17">
        <v>3</v>
      </c>
      <c r="DW17">
        <v>0.39</v>
      </c>
      <c r="DX17">
        <v>0.05</v>
      </c>
      <c r="DY17">
        <v>-18.6784625</v>
      </c>
      <c r="DZ17">
        <v>0.13672232645406</v>
      </c>
      <c r="EA17">
        <v>0.105218262881261</v>
      </c>
      <c r="EB17">
        <v>1</v>
      </c>
      <c r="EC17">
        <v>939.225771428572</v>
      </c>
      <c r="ED17">
        <v>-1.49783953033227</v>
      </c>
      <c r="EE17">
        <v>0.267635689026736</v>
      </c>
      <c r="EF17">
        <v>1</v>
      </c>
      <c r="EG17">
        <v>3.96803275</v>
      </c>
      <c r="EH17">
        <v>-0.0327328705440947</v>
      </c>
      <c r="EI17">
        <v>0.00404472309775345</v>
      </c>
      <c r="EJ17">
        <v>1</v>
      </c>
      <c r="EK17">
        <v>3</v>
      </c>
      <c r="EL17">
        <v>3</v>
      </c>
      <c r="EM17" t="s">
        <v>297</v>
      </c>
      <c r="EN17">
        <v>100</v>
      </c>
      <c r="EO17">
        <v>100</v>
      </c>
      <c r="EP17">
        <v>8.201</v>
      </c>
      <c r="EQ17">
        <v>0.0832</v>
      </c>
      <c r="ER17">
        <v>5.01928744056008</v>
      </c>
      <c r="ES17">
        <v>0.0095515401478521</v>
      </c>
      <c r="ET17">
        <v>-4.08282145803731e-06</v>
      </c>
      <c r="EU17">
        <v>9.61633180237613e-10</v>
      </c>
      <c r="EV17">
        <v>0.0348779665462137</v>
      </c>
      <c r="EW17">
        <v>0.00964955815971448</v>
      </c>
      <c r="EX17">
        <v>0.000351754833574242</v>
      </c>
      <c r="EY17">
        <v>-6.74969522547015e-06</v>
      </c>
      <c r="EZ17">
        <v>-4</v>
      </c>
      <c r="FA17">
        <v>2054</v>
      </c>
      <c r="FB17">
        <v>1</v>
      </c>
      <c r="FC17">
        <v>24</v>
      </c>
      <c r="FD17">
        <v>2.5</v>
      </c>
      <c r="FE17">
        <v>2.2</v>
      </c>
      <c r="FF17">
        <v>2</v>
      </c>
      <c r="FG17">
        <v>659.738</v>
      </c>
      <c r="FH17">
        <v>388.288</v>
      </c>
      <c r="FI17">
        <v>10.731</v>
      </c>
      <c r="FJ17">
        <v>28.5314</v>
      </c>
      <c r="FK17">
        <v>29.9978</v>
      </c>
      <c r="FL17">
        <v>28.457</v>
      </c>
      <c r="FM17">
        <v>28.4409</v>
      </c>
      <c r="FN17">
        <v>20.9914</v>
      </c>
      <c r="FO17">
        <v>100</v>
      </c>
      <c r="FP17">
        <v>0</v>
      </c>
      <c r="FQ17">
        <v>10.84</v>
      </c>
      <c r="FR17">
        <v>420</v>
      </c>
      <c r="FS17">
        <v>0</v>
      </c>
      <c r="FT17">
        <v>99.7067</v>
      </c>
      <c r="FU17">
        <v>100.062</v>
      </c>
    </row>
    <row r="18" spans="1:177">
      <c r="A18">
        <v>2</v>
      </c>
      <c r="B18">
        <v>1621616507.1</v>
      </c>
      <c r="C18">
        <v>15</v>
      </c>
      <c r="D18" t="s">
        <v>298</v>
      </c>
      <c r="E18" t="s">
        <v>299</v>
      </c>
      <c r="G18">
        <v>1621616506.1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0</v>
      </c>
      <c r="AE18">
        <v>0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294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294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294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295</v>
      </c>
      <c r="BV18">
        <v>2</v>
      </c>
      <c r="BW18">
        <v>1621616506.1</v>
      </c>
      <c r="BX18">
        <v>401.322666666667</v>
      </c>
      <c r="BY18">
        <v>419.936666666667</v>
      </c>
      <c r="BZ18">
        <v>4.46109333333333</v>
      </c>
      <c r="CA18">
        <v>0.492754666666667</v>
      </c>
      <c r="CB18">
        <v>393.121</v>
      </c>
      <c r="CC18">
        <v>4.37779333333333</v>
      </c>
      <c r="CD18">
        <v>600.055333333333</v>
      </c>
      <c r="CE18">
        <v>101.262666666667</v>
      </c>
      <c r="CF18">
        <v>0.100424633333333</v>
      </c>
      <c r="CG18">
        <v>16.641</v>
      </c>
      <c r="CH18">
        <v>15.9073</v>
      </c>
      <c r="CI18">
        <v>999.9</v>
      </c>
      <c r="CJ18">
        <v>0</v>
      </c>
      <c r="CK18">
        <v>0</v>
      </c>
      <c r="CL18">
        <v>9986.66666666667</v>
      </c>
      <c r="CM18">
        <v>0</v>
      </c>
      <c r="CN18">
        <v>2.90238666666667</v>
      </c>
      <c r="CO18">
        <v>599.954</v>
      </c>
      <c r="CP18">
        <v>0.932972</v>
      </c>
      <c r="CQ18">
        <v>0.0670283</v>
      </c>
      <c r="CR18">
        <v>0</v>
      </c>
      <c r="CS18">
        <v>937.296</v>
      </c>
      <c r="CT18">
        <v>4.99951</v>
      </c>
      <c r="CU18">
        <v>5560.47</v>
      </c>
      <c r="CV18">
        <v>4813.68666666667</v>
      </c>
      <c r="CW18">
        <v>38.062</v>
      </c>
      <c r="CX18">
        <v>42.25</v>
      </c>
      <c r="CY18">
        <v>40.687</v>
      </c>
      <c r="CZ18">
        <v>41.5</v>
      </c>
      <c r="DA18">
        <v>39.7706666666667</v>
      </c>
      <c r="DB18">
        <v>555.08</v>
      </c>
      <c r="DC18">
        <v>39.88</v>
      </c>
      <c r="DD18">
        <v>0</v>
      </c>
      <c r="DE18">
        <v>1621616510.8</v>
      </c>
      <c r="DF18">
        <v>0</v>
      </c>
      <c r="DG18">
        <v>938.0132</v>
      </c>
      <c r="DH18">
        <v>-6.23676923808837</v>
      </c>
      <c r="DI18">
        <v>-32.5792308421609</v>
      </c>
      <c r="DJ18">
        <v>5563.744</v>
      </c>
      <c r="DK18">
        <v>15</v>
      </c>
      <c r="DL18">
        <v>1621616362.6</v>
      </c>
      <c r="DM18" t="s">
        <v>296</v>
      </c>
      <c r="DN18">
        <v>1621616342.1</v>
      </c>
      <c r="DO18">
        <v>1621616362.6</v>
      </c>
      <c r="DP18">
        <v>3</v>
      </c>
      <c r="DQ18">
        <v>-0.041</v>
      </c>
      <c r="DR18">
        <v>0.032</v>
      </c>
      <c r="DS18">
        <v>8.331</v>
      </c>
      <c r="DT18">
        <v>0.068</v>
      </c>
      <c r="DU18">
        <v>421</v>
      </c>
      <c r="DV18">
        <v>3</v>
      </c>
      <c r="DW18">
        <v>0.39</v>
      </c>
      <c r="DX18">
        <v>0.05</v>
      </c>
      <c r="DY18">
        <v>-18.6821875</v>
      </c>
      <c r="DZ18">
        <v>0.189263414634127</v>
      </c>
      <c r="EA18">
        <v>0.0989142385794379</v>
      </c>
      <c r="EB18">
        <v>1</v>
      </c>
      <c r="EC18">
        <v>938.403657142857</v>
      </c>
      <c r="ED18">
        <v>-5.34150293542129</v>
      </c>
      <c r="EE18">
        <v>0.597953220475938</v>
      </c>
      <c r="EF18">
        <v>1</v>
      </c>
      <c r="EG18">
        <v>3.96399775</v>
      </c>
      <c r="EH18">
        <v>0.00890195121950081</v>
      </c>
      <c r="EI18">
        <v>0.00236497408812446</v>
      </c>
      <c r="EJ18">
        <v>1</v>
      </c>
      <c r="EK18">
        <v>3</v>
      </c>
      <c r="EL18">
        <v>3</v>
      </c>
      <c r="EM18" t="s">
        <v>297</v>
      </c>
      <c r="EN18">
        <v>100</v>
      </c>
      <c r="EO18">
        <v>100</v>
      </c>
      <c r="EP18">
        <v>8.202</v>
      </c>
      <c r="EQ18">
        <v>0.0833</v>
      </c>
      <c r="ER18">
        <v>5.01928744056008</v>
      </c>
      <c r="ES18">
        <v>0.0095515401478521</v>
      </c>
      <c r="ET18">
        <v>-4.08282145803731e-06</v>
      </c>
      <c r="EU18">
        <v>9.61633180237613e-10</v>
      </c>
      <c r="EV18">
        <v>0.0348779665462137</v>
      </c>
      <c r="EW18">
        <v>0.00964955815971448</v>
      </c>
      <c r="EX18">
        <v>0.000351754833574242</v>
      </c>
      <c r="EY18">
        <v>-6.74969522547015e-06</v>
      </c>
      <c r="EZ18">
        <v>-4</v>
      </c>
      <c r="FA18">
        <v>2054</v>
      </c>
      <c r="FB18">
        <v>1</v>
      </c>
      <c r="FC18">
        <v>24</v>
      </c>
      <c r="FD18">
        <v>2.8</v>
      </c>
      <c r="FE18">
        <v>2.4</v>
      </c>
      <c r="FF18">
        <v>2</v>
      </c>
      <c r="FG18">
        <v>658.532</v>
      </c>
      <c r="FH18">
        <v>388.402</v>
      </c>
      <c r="FI18">
        <v>11.2945</v>
      </c>
      <c r="FJ18">
        <v>28.5289</v>
      </c>
      <c r="FK18">
        <v>29.9987</v>
      </c>
      <c r="FL18">
        <v>28.4594</v>
      </c>
      <c r="FM18">
        <v>28.4409</v>
      </c>
      <c r="FN18">
        <v>20.9941</v>
      </c>
      <c r="FO18">
        <v>100</v>
      </c>
      <c r="FP18">
        <v>0</v>
      </c>
      <c r="FQ18">
        <v>11.37</v>
      </c>
      <c r="FR18">
        <v>420</v>
      </c>
      <c r="FS18">
        <v>0</v>
      </c>
      <c r="FT18">
        <v>99.7083</v>
      </c>
      <c r="FU18">
        <v>100.062</v>
      </c>
    </row>
    <row r="19" spans="1:177">
      <c r="A19">
        <v>3</v>
      </c>
      <c r="B19">
        <v>1621616522.1</v>
      </c>
      <c r="C19">
        <v>30</v>
      </c>
      <c r="D19" t="s">
        <v>300</v>
      </c>
      <c r="E19" t="s">
        <v>301</v>
      </c>
      <c r="G19">
        <v>1621616521.1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0</v>
      </c>
      <c r="AE19">
        <v>0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294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294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294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295</v>
      </c>
      <c r="BV19">
        <v>2</v>
      </c>
      <c r="BW19">
        <v>1621616521.1</v>
      </c>
      <c r="BX19">
        <v>401.334666666667</v>
      </c>
      <c r="BY19">
        <v>420.476666666667</v>
      </c>
      <c r="BZ19">
        <v>4.47109666666667</v>
      </c>
      <c r="CA19">
        <v>0.502593666666667</v>
      </c>
      <c r="CB19">
        <v>393.133</v>
      </c>
      <c r="CC19">
        <v>4.38768</v>
      </c>
      <c r="CD19">
        <v>600.059</v>
      </c>
      <c r="CE19">
        <v>101.266</v>
      </c>
      <c r="CF19">
        <v>0.0995263</v>
      </c>
      <c r="CG19">
        <v>16.7216</v>
      </c>
      <c r="CH19">
        <v>15.9851333333333</v>
      </c>
      <c r="CI19">
        <v>999.9</v>
      </c>
      <c r="CJ19">
        <v>0</v>
      </c>
      <c r="CK19">
        <v>0</v>
      </c>
      <c r="CL19">
        <v>10043.3333333333</v>
      </c>
      <c r="CM19">
        <v>0</v>
      </c>
      <c r="CN19">
        <v>2.88354</v>
      </c>
      <c r="CO19">
        <v>599.963</v>
      </c>
      <c r="CP19">
        <v>0.932972</v>
      </c>
      <c r="CQ19">
        <v>0.0670283</v>
      </c>
      <c r="CR19">
        <v>0</v>
      </c>
      <c r="CS19">
        <v>935.818</v>
      </c>
      <c r="CT19">
        <v>4.99951</v>
      </c>
      <c r="CU19">
        <v>5550.30333333333</v>
      </c>
      <c r="CV19">
        <v>4813.76</v>
      </c>
      <c r="CW19">
        <v>38</v>
      </c>
      <c r="CX19">
        <v>42.25</v>
      </c>
      <c r="CY19">
        <v>40.687</v>
      </c>
      <c r="CZ19">
        <v>41.562</v>
      </c>
      <c r="DA19">
        <v>39.75</v>
      </c>
      <c r="DB19">
        <v>555.08</v>
      </c>
      <c r="DC19">
        <v>39.88</v>
      </c>
      <c r="DD19">
        <v>0</v>
      </c>
      <c r="DE19">
        <v>1621616525.8</v>
      </c>
      <c r="DF19">
        <v>0</v>
      </c>
      <c r="DG19">
        <v>936.433576923077</v>
      </c>
      <c r="DH19">
        <v>-7.15661540756563</v>
      </c>
      <c r="DI19">
        <v>-40.7528204627974</v>
      </c>
      <c r="DJ19">
        <v>5554.54692307692</v>
      </c>
      <c r="DK19">
        <v>15</v>
      </c>
      <c r="DL19">
        <v>1621616362.6</v>
      </c>
      <c r="DM19" t="s">
        <v>296</v>
      </c>
      <c r="DN19">
        <v>1621616342.1</v>
      </c>
      <c r="DO19">
        <v>1621616362.6</v>
      </c>
      <c r="DP19">
        <v>3</v>
      </c>
      <c r="DQ19">
        <v>-0.041</v>
      </c>
      <c r="DR19">
        <v>0.032</v>
      </c>
      <c r="DS19">
        <v>8.331</v>
      </c>
      <c r="DT19">
        <v>0.068</v>
      </c>
      <c r="DU19">
        <v>421</v>
      </c>
      <c r="DV19">
        <v>3</v>
      </c>
      <c r="DW19">
        <v>0.39</v>
      </c>
      <c r="DX19">
        <v>0.05</v>
      </c>
      <c r="DY19">
        <v>-18.693335</v>
      </c>
      <c r="DZ19">
        <v>-0.426443527204442</v>
      </c>
      <c r="EA19">
        <v>0.102780556405382</v>
      </c>
      <c r="EB19">
        <v>1</v>
      </c>
      <c r="EC19">
        <v>936.857914285714</v>
      </c>
      <c r="ED19">
        <v>-6.60322807017429</v>
      </c>
      <c r="EE19">
        <v>0.712055309706786</v>
      </c>
      <c r="EF19">
        <v>1</v>
      </c>
      <c r="EG19">
        <v>3.971791</v>
      </c>
      <c r="EH19">
        <v>0.0455243527204371</v>
      </c>
      <c r="EI19">
        <v>0.0047617863244795</v>
      </c>
      <c r="EJ19">
        <v>1</v>
      </c>
      <c r="EK19">
        <v>3</v>
      </c>
      <c r="EL19">
        <v>3</v>
      </c>
      <c r="EM19" t="s">
        <v>297</v>
      </c>
      <c r="EN19">
        <v>100</v>
      </c>
      <c r="EO19">
        <v>100</v>
      </c>
      <c r="EP19">
        <v>8.202</v>
      </c>
      <c r="EQ19">
        <v>0.0834</v>
      </c>
      <c r="ER19">
        <v>5.01928744056008</v>
      </c>
      <c r="ES19">
        <v>0.0095515401478521</v>
      </c>
      <c r="ET19">
        <v>-4.08282145803731e-06</v>
      </c>
      <c r="EU19">
        <v>9.61633180237613e-10</v>
      </c>
      <c r="EV19">
        <v>0.0348779665462137</v>
      </c>
      <c r="EW19">
        <v>0.00964955815971448</v>
      </c>
      <c r="EX19">
        <v>0.000351754833574242</v>
      </c>
      <c r="EY19">
        <v>-6.74969522547015e-06</v>
      </c>
      <c r="EZ19">
        <v>-4</v>
      </c>
      <c r="FA19">
        <v>2054</v>
      </c>
      <c r="FB19">
        <v>1</v>
      </c>
      <c r="FC19">
        <v>24</v>
      </c>
      <c r="FD19">
        <v>3</v>
      </c>
      <c r="FE19">
        <v>2.7</v>
      </c>
      <c r="FF19">
        <v>2</v>
      </c>
      <c r="FG19">
        <v>659.457</v>
      </c>
      <c r="FH19">
        <v>388.174</v>
      </c>
      <c r="FI19">
        <v>11.796</v>
      </c>
      <c r="FJ19">
        <v>28.5241</v>
      </c>
      <c r="FK19">
        <v>29.9992</v>
      </c>
      <c r="FL19">
        <v>28.4594</v>
      </c>
      <c r="FM19">
        <v>28.4409</v>
      </c>
      <c r="FN19">
        <v>20.9665</v>
      </c>
      <c r="FO19">
        <v>100</v>
      </c>
      <c r="FP19">
        <v>0</v>
      </c>
      <c r="FQ19">
        <v>11.84</v>
      </c>
      <c r="FR19">
        <v>420</v>
      </c>
      <c r="FS19">
        <v>0</v>
      </c>
      <c r="FT19">
        <v>99.7063</v>
      </c>
      <c r="FU19">
        <v>100.071</v>
      </c>
    </row>
    <row r="20" spans="1:177">
      <c r="A20">
        <v>4</v>
      </c>
      <c r="B20">
        <v>1621616537.1</v>
      </c>
      <c r="C20">
        <v>45</v>
      </c>
      <c r="D20" t="s">
        <v>302</v>
      </c>
      <c r="E20" t="s">
        <v>303</v>
      </c>
      <c r="G20">
        <v>1621616536.1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0</v>
      </c>
      <c r="AE20">
        <v>0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294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294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294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295</v>
      </c>
      <c r="BV20">
        <v>2</v>
      </c>
      <c r="BW20">
        <v>1621616536.1</v>
      </c>
      <c r="BX20">
        <v>401.161333333333</v>
      </c>
      <c r="BY20">
        <v>419.960666666667</v>
      </c>
      <c r="BZ20">
        <v>4.48602666666667</v>
      </c>
      <c r="CA20">
        <v>0.487825333333333</v>
      </c>
      <c r="CB20">
        <v>392.960666666667</v>
      </c>
      <c r="CC20">
        <v>4.40242666666667</v>
      </c>
      <c r="CD20">
        <v>600.091333333333</v>
      </c>
      <c r="CE20">
        <v>101.266</v>
      </c>
      <c r="CF20">
        <v>0.0999571</v>
      </c>
      <c r="CG20">
        <v>16.8151</v>
      </c>
      <c r="CH20">
        <v>16.0805666666667</v>
      </c>
      <c r="CI20">
        <v>999.9</v>
      </c>
      <c r="CJ20">
        <v>0</v>
      </c>
      <c r="CK20">
        <v>0</v>
      </c>
      <c r="CL20">
        <v>9990</v>
      </c>
      <c r="CM20">
        <v>0</v>
      </c>
      <c r="CN20">
        <v>3.05316</v>
      </c>
      <c r="CO20">
        <v>599.980333333333</v>
      </c>
      <c r="CP20">
        <v>0.932972</v>
      </c>
      <c r="CQ20">
        <v>0.0670283</v>
      </c>
      <c r="CR20">
        <v>0</v>
      </c>
      <c r="CS20">
        <v>933.968666666667</v>
      </c>
      <c r="CT20">
        <v>4.99951</v>
      </c>
      <c r="CU20">
        <v>5541.55333333333</v>
      </c>
      <c r="CV20">
        <v>4813.89666666667</v>
      </c>
      <c r="CW20">
        <v>38</v>
      </c>
      <c r="CX20">
        <v>42.25</v>
      </c>
      <c r="CY20">
        <v>40.687</v>
      </c>
      <c r="CZ20">
        <v>41.5</v>
      </c>
      <c r="DA20">
        <v>39.75</v>
      </c>
      <c r="DB20">
        <v>555.1</v>
      </c>
      <c r="DC20">
        <v>39.88</v>
      </c>
      <c r="DD20">
        <v>0</v>
      </c>
      <c r="DE20">
        <v>1621616540.8</v>
      </c>
      <c r="DF20">
        <v>0</v>
      </c>
      <c r="DG20">
        <v>934.72424</v>
      </c>
      <c r="DH20">
        <v>-7.6848461584826</v>
      </c>
      <c r="DI20">
        <v>-42.8230769667991</v>
      </c>
      <c r="DJ20">
        <v>5546.0488</v>
      </c>
      <c r="DK20">
        <v>15</v>
      </c>
      <c r="DL20">
        <v>1621616362.6</v>
      </c>
      <c r="DM20" t="s">
        <v>296</v>
      </c>
      <c r="DN20">
        <v>1621616342.1</v>
      </c>
      <c r="DO20">
        <v>1621616362.6</v>
      </c>
      <c r="DP20">
        <v>3</v>
      </c>
      <c r="DQ20">
        <v>-0.041</v>
      </c>
      <c r="DR20">
        <v>0.032</v>
      </c>
      <c r="DS20">
        <v>8.331</v>
      </c>
      <c r="DT20">
        <v>0.068</v>
      </c>
      <c r="DU20">
        <v>421</v>
      </c>
      <c r="DV20">
        <v>3</v>
      </c>
      <c r="DW20">
        <v>0.39</v>
      </c>
      <c r="DX20">
        <v>0.05</v>
      </c>
      <c r="DY20">
        <v>-18.7617175</v>
      </c>
      <c r="DZ20">
        <v>0.265491557223346</v>
      </c>
      <c r="EA20">
        <v>0.38201716904316</v>
      </c>
      <c r="EB20">
        <v>1</v>
      </c>
      <c r="EC20">
        <v>935.197285714286</v>
      </c>
      <c r="ED20">
        <v>-6.86126212281431</v>
      </c>
      <c r="EE20">
        <v>0.721712311952978</v>
      </c>
      <c r="EF20">
        <v>1</v>
      </c>
      <c r="EG20">
        <v>3.984433</v>
      </c>
      <c r="EH20">
        <v>0.0839968480300056</v>
      </c>
      <c r="EI20">
        <v>0.0133988570781243</v>
      </c>
      <c r="EJ20">
        <v>1</v>
      </c>
      <c r="EK20">
        <v>3</v>
      </c>
      <c r="EL20">
        <v>3</v>
      </c>
      <c r="EM20" t="s">
        <v>297</v>
      </c>
      <c r="EN20">
        <v>100</v>
      </c>
      <c r="EO20">
        <v>100</v>
      </c>
      <c r="EP20">
        <v>8.201</v>
      </c>
      <c r="EQ20">
        <v>0.0836</v>
      </c>
      <c r="ER20">
        <v>5.01928744056008</v>
      </c>
      <c r="ES20">
        <v>0.0095515401478521</v>
      </c>
      <c r="ET20">
        <v>-4.08282145803731e-06</v>
      </c>
      <c r="EU20">
        <v>9.61633180237613e-10</v>
      </c>
      <c r="EV20">
        <v>0.0348779665462137</v>
      </c>
      <c r="EW20">
        <v>0.00964955815971448</v>
      </c>
      <c r="EX20">
        <v>0.000351754833574242</v>
      </c>
      <c r="EY20">
        <v>-6.74969522547015e-06</v>
      </c>
      <c r="EZ20">
        <v>-4</v>
      </c>
      <c r="FA20">
        <v>2054</v>
      </c>
      <c r="FB20">
        <v>1</v>
      </c>
      <c r="FC20">
        <v>24</v>
      </c>
      <c r="FD20">
        <v>3.2</v>
      </c>
      <c r="FE20">
        <v>2.9</v>
      </c>
      <c r="FF20">
        <v>2</v>
      </c>
      <c r="FG20">
        <v>659.429</v>
      </c>
      <c r="FH20">
        <v>387.832</v>
      </c>
      <c r="FI20">
        <v>12.3026</v>
      </c>
      <c r="FJ20">
        <v>28.5167</v>
      </c>
      <c r="FK20">
        <v>29.9989</v>
      </c>
      <c r="FL20">
        <v>28.457</v>
      </c>
      <c r="FM20">
        <v>28.4409</v>
      </c>
      <c r="FN20">
        <v>20.9922</v>
      </c>
      <c r="FO20">
        <v>100</v>
      </c>
      <c r="FP20">
        <v>0</v>
      </c>
      <c r="FQ20">
        <v>12.38</v>
      </c>
      <c r="FR20">
        <v>420</v>
      </c>
      <c r="FS20">
        <v>0</v>
      </c>
      <c r="FT20">
        <v>99.7088</v>
      </c>
      <c r="FU20">
        <v>100.065</v>
      </c>
    </row>
    <row r="21" spans="1:177">
      <c r="A21">
        <v>5</v>
      </c>
      <c r="B21">
        <v>1621616552.1</v>
      </c>
      <c r="C21">
        <v>60</v>
      </c>
      <c r="D21" t="s">
        <v>304</v>
      </c>
      <c r="E21" t="s">
        <v>305</v>
      </c>
      <c r="G21">
        <v>1621616551.1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0</v>
      </c>
      <c r="AE21">
        <v>0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294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294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294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295</v>
      </c>
      <c r="BV21">
        <v>2</v>
      </c>
      <c r="BW21">
        <v>1621616551.1</v>
      </c>
      <c r="BX21">
        <v>401.128333333333</v>
      </c>
      <c r="BY21">
        <v>420.001333333333</v>
      </c>
      <c r="BZ21">
        <v>4.50744333333333</v>
      </c>
      <c r="CA21">
        <v>0.487214333333333</v>
      </c>
      <c r="CB21">
        <v>392.928333333333</v>
      </c>
      <c r="CC21">
        <v>4.42358333333333</v>
      </c>
      <c r="CD21">
        <v>600.036333333333</v>
      </c>
      <c r="CE21">
        <v>101.267333333333</v>
      </c>
      <c r="CF21">
        <v>0.1000267</v>
      </c>
      <c r="CG21">
        <v>16.9424</v>
      </c>
      <c r="CH21">
        <v>16.1778333333333</v>
      </c>
      <c r="CI21">
        <v>999.9</v>
      </c>
      <c r="CJ21">
        <v>0</v>
      </c>
      <c r="CK21">
        <v>0</v>
      </c>
      <c r="CL21">
        <v>10006.6666666667</v>
      </c>
      <c r="CM21">
        <v>0</v>
      </c>
      <c r="CN21">
        <v>2.99662</v>
      </c>
      <c r="CO21">
        <v>599.976333333333</v>
      </c>
      <c r="CP21">
        <v>0.932972</v>
      </c>
      <c r="CQ21">
        <v>0.0670283</v>
      </c>
      <c r="CR21">
        <v>0</v>
      </c>
      <c r="CS21">
        <v>932.294666666667</v>
      </c>
      <c r="CT21">
        <v>4.99951</v>
      </c>
      <c r="CU21">
        <v>5530.84</v>
      </c>
      <c r="CV21">
        <v>4813.86666666667</v>
      </c>
      <c r="CW21">
        <v>38</v>
      </c>
      <c r="CX21">
        <v>42.208</v>
      </c>
      <c r="CY21">
        <v>40.625</v>
      </c>
      <c r="CZ21">
        <v>41.5</v>
      </c>
      <c r="DA21">
        <v>39.75</v>
      </c>
      <c r="DB21">
        <v>555.096666666667</v>
      </c>
      <c r="DC21">
        <v>39.88</v>
      </c>
      <c r="DD21">
        <v>0</v>
      </c>
      <c r="DE21">
        <v>1621616555.8</v>
      </c>
      <c r="DF21">
        <v>0</v>
      </c>
      <c r="DG21">
        <v>933.026115384615</v>
      </c>
      <c r="DH21">
        <v>-7.0244444405839</v>
      </c>
      <c r="DI21">
        <v>-43.9241025875847</v>
      </c>
      <c r="DJ21">
        <v>5535.94461538462</v>
      </c>
      <c r="DK21">
        <v>15</v>
      </c>
      <c r="DL21">
        <v>1621616362.6</v>
      </c>
      <c r="DM21" t="s">
        <v>296</v>
      </c>
      <c r="DN21">
        <v>1621616342.1</v>
      </c>
      <c r="DO21">
        <v>1621616362.6</v>
      </c>
      <c r="DP21">
        <v>3</v>
      </c>
      <c r="DQ21">
        <v>-0.041</v>
      </c>
      <c r="DR21">
        <v>0.032</v>
      </c>
      <c r="DS21">
        <v>8.331</v>
      </c>
      <c r="DT21">
        <v>0.068</v>
      </c>
      <c r="DU21">
        <v>421</v>
      </c>
      <c r="DV21">
        <v>3</v>
      </c>
      <c r="DW21">
        <v>0.39</v>
      </c>
      <c r="DX21">
        <v>0.05</v>
      </c>
      <c r="DY21">
        <v>-18.823155</v>
      </c>
      <c r="DZ21">
        <v>-0.440129831144419</v>
      </c>
      <c r="EA21">
        <v>0.110661533402533</v>
      </c>
      <c r="EB21">
        <v>1</v>
      </c>
      <c r="EC21">
        <v>933.362088235294</v>
      </c>
      <c r="ED21">
        <v>-6.97507210220943</v>
      </c>
      <c r="EE21">
        <v>0.707035624680594</v>
      </c>
      <c r="EF21">
        <v>1</v>
      </c>
      <c r="EG21">
        <v>4.00602425</v>
      </c>
      <c r="EH21">
        <v>0.0884410131332087</v>
      </c>
      <c r="EI21">
        <v>0.00884874112162285</v>
      </c>
      <c r="EJ21">
        <v>1</v>
      </c>
      <c r="EK21">
        <v>3</v>
      </c>
      <c r="EL21">
        <v>3</v>
      </c>
      <c r="EM21" t="s">
        <v>297</v>
      </c>
      <c r="EN21">
        <v>100</v>
      </c>
      <c r="EO21">
        <v>100</v>
      </c>
      <c r="EP21">
        <v>8.2</v>
      </c>
      <c r="EQ21">
        <v>0.0839</v>
      </c>
      <c r="ER21">
        <v>5.01928744056008</v>
      </c>
      <c r="ES21">
        <v>0.0095515401478521</v>
      </c>
      <c r="ET21">
        <v>-4.08282145803731e-06</v>
      </c>
      <c r="EU21">
        <v>9.61633180237613e-10</v>
      </c>
      <c r="EV21">
        <v>0.0348779665462137</v>
      </c>
      <c r="EW21">
        <v>0.00964955815971448</v>
      </c>
      <c r="EX21">
        <v>0.000351754833574242</v>
      </c>
      <c r="EY21">
        <v>-6.74969522547015e-06</v>
      </c>
      <c r="EZ21">
        <v>-4</v>
      </c>
      <c r="FA21">
        <v>2054</v>
      </c>
      <c r="FB21">
        <v>1</v>
      </c>
      <c r="FC21">
        <v>24</v>
      </c>
      <c r="FD21">
        <v>3.5</v>
      </c>
      <c r="FE21">
        <v>3.2</v>
      </c>
      <c r="FF21">
        <v>2</v>
      </c>
      <c r="FG21">
        <v>659.583</v>
      </c>
      <c r="FH21">
        <v>388.272</v>
      </c>
      <c r="FI21">
        <v>12.8041</v>
      </c>
      <c r="FJ21">
        <v>28.5046</v>
      </c>
      <c r="FK21">
        <v>29.9991</v>
      </c>
      <c r="FL21">
        <v>28.457</v>
      </c>
      <c r="FM21">
        <v>28.4385</v>
      </c>
      <c r="FN21">
        <v>20.9932</v>
      </c>
      <c r="FO21">
        <v>100</v>
      </c>
      <c r="FP21">
        <v>0</v>
      </c>
      <c r="FQ21">
        <v>12.85</v>
      </c>
      <c r="FR21">
        <v>420</v>
      </c>
      <c r="FS21">
        <v>0</v>
      </c>
      <c r="FT21">
        <v>99.7094</v>
      </c>
      <c r="FU21">
        <v>100.068</v>
      </c>
    </row>
    <row r="22" spans="1:177">
      <c r="A22">
        <v>6</v>
      </c>
      <c r="B22">
        <v>1621616567.1</v>
      </c>
      <c r="C22">
        <v>75</v>
      </c>
      <c r="D22" t="s">
        <v>306</v>
      </c>
      <c r="E22" t="s">
        <v>307</v>
      </c>
      <c r="G22">
        <v>1621616566.1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0</v>
      </c>
      <c r="AE22">
        <v>0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294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294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294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295</v>
      </c>
      <c r="BV22">
        <v>2</v>
      </c>
      <c r="BW22">
        <v>1621616566.1</v>
      </c>
      <c r="BX22">
        <v>401.064666666667</v>
      </c>
      <c r="BY22">
        <v>419.996333333333</v>
      </c>
      <c r="BZ22">
        <v>4.53415333333333</v>
      </c>
      <c r="CA22">
        <v>0.486071</v>
      </c>
      <c r="CB22">
        <v>392.864666666667</v>
      </c>
      <c r="CC22">
        <v>4.44996333333333</v>
      </c>
      <c r="CD22">
        <v>599.999</v>
      </c>
      <c r="CE22">
        <v>101.265666666667</v>
      </c>
      <c r="CF22">
        <v>0.0997357666666667</v>
      </c>
      <c r="CG22">
        <v>17.0765666666667</v>
      </c>
      <c r="CH22">
        <v>16.3021</v>
      </c>
      <c r="CI22">
        <v>999.9</v>
      </c>
      <c r="CJ22">
        <v>0</v>
      </c>
      <c r="CK22">
        <v>0</v>
      </c>
      <c r="CL22">
        <v>10016.6666666667</v>
      </c>
      <c r="CM22">
        <v>0</v>
      </c>
      <c r="CN22">
        <v>3.09085333333333</v>
      </c>
      <c r="CO22">
        <v>599.977</v>
      </c>
      <c r="CP22">
        <v>0.932972</v>
      </c>
      <c r="CQ22">
        <v>0.0670283</v>
      </c>
      <c r="CR22">
        <v>0</v>
      </c>
      <c r="CS22">
        <v>930.819</v>
      </c>
      <c r="CT22">
        <v>4.99951</v>
      </c>
      <c r="CU22">
        <v>5524.42333333333</v>
      </c>
      <c r="CV22">
        <v>4813.87666666667</v>
      </c>
      <c r="CW22">
        <v>37.979</v>
      </c>
      <c r="CX22">
        <v>42.187</v>
      </c>
      <c r="CY22">
        <v>40.625</v>
      </c>
      <c r="CZ22">
        <v>41.5</v>
      </c>
      <c r="DA22">
        <v>39.687</v>
      </c>
      <c r="DB22">
        <v>555.1</v>
      </c>
      <c r="DC22">
        <v>39.88</v>
      </c>
      <c r="DD22">
        <v>0</v>
      </c>
      <c r="DE22">
        <v>1621616570.8</v>
      </c>
      <c r="DF22">
        <v>0</v>
      </c>
      <c r="DG22">
        <v>931.53836</v>
      </c>
      <c r="DH22">
        <v>-5.84346155160429</v>
      </c>
      <c r="DI22">
        <v>-24.2961538343457</v>
      </c>
      <c r="DJ22">
        <v>5526.7164</v>
      </c>
      <c r="DK22">
        <v>15</v>
      </c>
      <c r="DL22">
        <v>1621616362.6</v>
      </c>
      <c r="DM22" t="s">
        <v>296</v>
      </c>
      <c r="DN22">
        <v>1621616342.1</v>
      </c>
      <c r="DO22">
        <v>1621616362.6</v>
      </c>
      <c r="DP22">
        <v>3</v>
      </c>
      <c r="DQ22">
        <v>-0.041</v>
      </c>
      <c r="DR22">
        <v>0.032</v>
      </c>
      <c r="DS22">
        <v>8.331</v>
      </c>
      <c r="DT22">
        <v>0.068</v>
      </c>
      <c r="DU22">
        <v>421</v>
      </c>
      <c r="DV22">
        <v>3</v>
      </c>
      <c r="DW22">
        <v>0.39</v>
      </c>
      <c r="DX22">
        <v>0.05</v>
      </c>
      <c r="DY22">
        <v>-18.8945375</v>
      </c>
      <c r="DZ22">
        <v>-0.480516697936204</v>
      </c>
      <c r="EA22">
        <v>0.0957687336438675</v>
      </c>
      <c r="EB22">
        <v>1</v>
      </c>
      <c r="EC22">
        <v>931.880794117647</v>
      </c>
      <c r="ED22">
        <v>-5.29219100523251</v>
      </c>
      <c r="EE22">
        <v>0.567928163405317</v>
      </c>
      <c r="EF22">
        <v>1</v>
      </c>
      <c r="EG22">
        <v>4.0314895</v>
      </c>
      <c r="EH22">
        <v>0.106215534709193</v>
      </c>
      <c r="EI22">
        <v>0.0105731802098518</v>
      </c>
      <c r="EJ22">
        <v>0</v>
      </c>
      <c r="EK22">
        <v>2</v>
      </c>
      <c r="EL22">
        <v>3</v>
      </c>
      <c r="EM22" t="s">
        <v>308</v>
      </c>
      <c r="EN22">
        <v>100</v>
      </c>
      <c r="EO22">
        <v>100</v>
      </c>
      <c r="EP22">
        <v>8.2</v>
      </c>
      <c r="EQ22">
        <v>0.0842</v>
      </c>
      <c r="ER22">
        <v>5.01928744056008</v>
      </c>
      <c r="ES22">
        <v>0.0095515401478521</v>
      </c>
      <c r="ET22">
        <v>-4.08282145803731e-06</v>
      </c>
      <c r="EU22">
        <v>9.61633180237613e-10</v>
      </c>
      <c r="EV22">
        <v>0.0348779665462137</v>
      </c>
      <c r="EW22">
        <v>0.00964955815971448</v>
      </c>
      <c r="EX22">
        <v>0.000351754833574242</v>
      </c>
      <c r="EY22">
        <v>-6.74969522547015e-06</v>
      </c>
      <c r="EZ22">
        <v>-4</v>
      </c>
      <c r="FA22">
        <v>2054</v>
      </c>
      <c r="FB22">
        <v>1</v>
      </c>
      <c r="FC22">
        <v>24</v>
      </c>
      <c r="FD22">
        <v>3.8</v>
      </c>
      <c r="FE22">
        <v>3.4</v>
      </c>
      <c r="FF22">
        <v>2</v>
      </c>
      <c r="FG22">
        <v>659.555</v>
      </c>
      <c r="FH22">
        <v>387.685</v>
      </c>
      <c r="FI22">
        <v>13.3044</v>
      </c>
      <c r="FJ22">
        <v>28.49</v>
      </c>
      <c r="FK22">
        <v>29.9994</v>
      </c>
      <c r="FL22">
        <v>28.4546</v>
      </c>
      <c r="FM22">
        <v>28.4361</v>
      </c>
      <c r="FN22">
        <v>20.9909</v>
      </c>
      <c r="FO22">
        <v>100</v>
      </c>
      <c r="FP22">
        <v>0</v>
      </c>
      <c r="FQ22">
        <v>13.33</v>
      </c>
      <c r="FR22">
        <v>420</v>
      </c>
      <c r="FS22">
        <v>0</v>
      </c>
      <c r="FT22">
        <v>99.7119</v>
      </c>
      <c r="FU22">
        <v>100.066</v>
      </c>
    </row>
    <row r="23" spans="1:177">
      <c r="A23">
        <v>7</v>
      </c>
      <c r="B23">
        <v>1621616582.1</v>
      </c>
      <c r="C23">
        <v>90</v>
      </c>
      <c r="D23" t="s">
        <v>309</v>
      </c>
      <c r="E23" t="s">
        <v>310</v>
      </c>
      <c r="G23">
        <v>1621616581.1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0</v>
      </c>
      <c r="AE23">
        <v>0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294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294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294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295</v>
      </c>
      <c r="BV23">
        <v>2</v>
      </c>
      <c r="BW23">
        <v>1621616581.1</v>
      </c>
      <c r="BX23">
        <v>400.942666666667</v>
      </c>
      <c r="BY23">
        <v>419.927333333333</v>
      </c>
      <c r="BZ23">
        <v>4.56712333333333</v>
      </c>
      <c r="CA23">
        <v>0.484952333333333</v>
      </c>
      <c r="CB23">
        <v>392.743333333333</v>
      </c>
      <c r="CC23">
        <v>4.48253</v>
      </c>
      <c r="CD23">
        <v>600.175333333333</v>
      </c>
      <c r="CE23">
        <v>101.266666666667</v>
      </c>
      <c r="CF23">
        <v>0.1004466</v>
      </c>
      <c r="CG23">
        <v>17.2348</v>
      </c>
      <c r="CH23">
        <v>16.4388</v>
      </c>
      <c r="CI23">
        <v>999.9</v>
      </c>
      <c r="CJ23">
        <v>0</v>
      </c>
      <c r="CK23">
        <v>0</v>
      </c>
      <c r="CL23">
        <v>10020</v>
      </c>
      <c r="CM23">
        <v>0</v>
      </c>
      <c r="CN23">
        <v>3.61857</v>
      </c>
      <c r="CO23">
        <v>599.953333333333</v>
      </c>
      <c r="CP23">
        <v>0.933006</v>
      </c>
      <c r="CQ23">
        <v>0.0669938333333333</v>
      </c>
      <c r="CR23">
        <v>0</v>
      </c>
      <c r="CS23">
        <v>929.257</v>
      </c>
      <c r="CT23">
        <v>4.99951</v>
      </c>
      <c r="CU23">
        <v>5520.32666666667</v>
      </c>
      <c r="CV23">
        <v>4813.73</v>
      </c>
      <c r="CW23">
        <v>37.937</v>
      </c>
      <c r="CX23">
        <v>42.187</v>
      </c>
      <c r="CY23">
        <v>40.562</v>
      </c>
      <c r="CZ23">
        <v>41.437</v>
      </c>
      <c r="DA23">
        <v>39.687</v>
      </c>
      <c r="DB23">
        <v>555.096666666667</v>
      </c>
      <c r="DC23">
        <v>39.86</v>
      </c>
      <c r="DD23">
        <v>0</v>
      </c>
      <c r="DE23">
        <v>1621616585.8</v>
      </c>
      <c r="DF23">
        <v>0</v>
      </c>
      <c r="DG23">
        <v>930.017576923077</v>
      </c>
      <c r="DH23">
        <v>-6.88099146688278</v>
      </c>
      <c r="DI23">
        <v>-21.750085459837</v>
      </c>
      <c r="DJ23">
        <v>5522.98653846154</v>
      </c>
      <c r="DK23">
        <v>15</v>
      </c>
      <c r="DL23">
        <v>1621616362.6</v>
      </c>
      <c r="DM23" t="s">
        <v>296</v>
      </c>
      <c r="DN23">
        <v>1621616342.1</v>
      </c>
      <c r="DO23">
        <v>1621616362.6</v>
      </c>
      <c r="DP23">
        <v>3</v>
      </c>
      <c r="DQ23">
        <v>-0.041</v>
      </c>
      <c r="DR23">
        <v>0.032</v>
      </c>
      <c r="DS23">
        <v>8.331</v>
      </c>
      <c r="DT23">
        <v>0.068</v>
      </c>
      <c r="DU23">
        <v>421</v>
      </c>
      <c r="DV23">
        <v>3</v>
      </c>
      <c r="DW23">
        <v>0.39</v>
      </c>
      <c r="DX23">
        <v>0.05</v>
      </c>
      <c r="DY23">
        <v>-18.9838575</v>
      </c>
      <c r="DZ23">
        <v>-0.434768105065635</v>
      </c>
      <c r="EA23">
        <v>0.0963932022694032</v>
      </c>
      <c r="EB23">
        <v>1</v>
      </c>
      <c r="EC23">
        <v>930.427371428572</v>
      </c>
      <c r="ED23">
        <v>-6.34790247678275</v>
      </c>
      <c r="EE23">
        <v>0.674920866714405</v>
      </c>
      <c r="EF23">
        <v>1</v>
      </c>
      <c r="EG23">
        <v>4.06055625</v>
      </c>
      <c r="EH23">
        <v>0.127253470919312</v>
      </c>
      <c r="EI23">
        <v>0.0125287656390205</v>
      </c>
      <c r="EJ23">
        <v>0</v>
      </c>
      <c r="EK23">
        <v>2</v>
      </c>
      <c r="EL23">
        <v>3</v>
      </c>
      <c r="EM23" t="s">
        <v>308</v>
      </c>
      <c r="EN23">
        <v>100</v>
      </c>
      <c r="EO23">
        <v>100</v>
      </c>
      <c r="EP23">
        <v>8.2</v>
      </c>
      <c r="EQ23">
        <v>0.0846</v>
      </c>
      <c r="ER23">
        <v>5.01928744056008</v>
      </c>
      <c r="ES23">
        <v>0.0095515401478521</v>
      </c>
      <c r="ET23">
        <v>-4.08282145803731e-06</v>
      </c>
      <c r="EU23">
        <v>9.61633180237613e-10</v>
      </c>
      <c r="EV23">
        <v>0.0348779665462137</v>
      </c>
      <c r="EW23">
        <v>0.00964955815971448</v>
      </c>
      <c r="EX23">
        <v>0.000351754833574242</v>
      </c>
      <c r="EY23">
        <v>-6.74969522547015e-06</v>
      </c>
      <c r="EZ23">
        <v>-4</v>
      </c>
      <c r="FA23">
        <v>2054</v>
      </c>
      <c r="FB23">
        <v>1</v>
      </c>
      <c r="FC23">
        <v>24</v>
      </c>
      <c r="FD23">
        <v>4</v>
      </c>
      <c r="FE23">
        <v>3.7</v>
      </c>
      <c r="FF23">
        <v>2</v>
      </c>
      <c r="FG23">
        <v>659.037</v>
      </c>
      <c r="FH23">
        <v>388.337</v>
      </c>
      <c r="FI23">
        <v>13.8069</v>
      </c>
      <c r="FJ23">
        <v>28.473</v>
      </c>
      <c r="FK23">
        <v>29.999</v>
      </c>
      <c r="FL23">
        <v>28.4498</v>
      </c>
      <c r="FM23">
        <v>28.4313</v>
      </c>
      <c r="FN23">
        <v>20.9902</v>
      </c>
      <c r="FO23">
        <v>100</v>
      </c>
      <c r="FP23">
        <v>0</v>
      </c>
      <c r="FQ23">
        <v>13.87</v>
      </c>
      <c r="FR23">
        <v>420</v>
      </c>
      <c r="FS23">
        <v>0</v>
      </c>
      <c r="FT23">
        <v>99.7171</v>
      </c>
      <c r="FU23">
        <v>100.068</v>
      </c>
    </row>
    <row r="24" spans="1:177">
      <c r="A24">
        <v>8</v>
      </c>
      <c r="B24">
        <v>1621616597.1</v>
      </c>
      <c r="C24">
        <v>105</v>
      </c>
      <c r="D24" t="s">
        <v>311</v>
      </c>
      <c r="E24" t="s">
        <v>312</v>
      </c>
      <c r="G24">
        <v>1621616596.1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0</v>
      </c>
      <c r="AE24">
        <v>0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294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294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294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295</v>
      </c>
      <c r="BV24">
        <v>2</v>
      </c>
      <c r="BW24">
        <v>1621616596.1</v>
      </c>
      <c r="BX24">
        <v>400.828666666667</v>
      </c>
      <c r="BY24">
        <v>419.997333333333</v>
      </c>
      <c r="BZ24">
        <v>4.60507</v>
      </c>
      <c r="CA24">
        <v>0.483902333333333</v>
      </c>
      <c r="CB24">
        <v>392.630333333333</v>
      </c>
      <c r="CC24">
        <v>4.52001</v>
      </c>
      <c r="CD24">
        <v>599.936333333333</v>
      </c>
      <c r="CE24">
        <v>101.268333333333</v>
      </c>
      <c r="CF24">
        <v>0.0995479333333333</v>
      </c>
      <c r="CG24">
        <v>17.4160333333333</v>
      </c>
      <c r="CH24">
        <v>16.5868666666667</v>
      </c>
      <c r="CI24">
        <v>999.9</v>
      </c>
      <c r="CJ24">
        <v>0</v>
      </c>
      <c r="CK24">
        <v>0</v>
      </c>
      <c r="CL24">
        <v>10028.3333333333</v>
      </c>
      <c r="CM24">
        <v>0</v>
      </c>
      <c r="CN24">
        <v>4.10858333333333</v>
      </c>
      <c r="CO24">
        <v>599.962666666667</v>
      </c>
      <c r="CP24">
        <v>0.933006</v>
      </c>
      <c r="CQ24">
        <v>0.0669938333333333</v>
      </c>
      <c r="CR24">
        <v>0</v>
      </c>
      <c r="CS24">
        <v>927.847666666667</v>
      </c>
      <c r="CT24">
        <v>4.99951</v>
      </c>
      <c r="CU24">
        <v>5517.20666666667</v>
      </c>
      <c r="CV24">
        <v>4813.80333333333</v>
      </c>
      <c r="CW24">
        <v>37.937</v>
      </c>
      <c r="CX24">
        <v>42.1663333333333</v>
      </c>
      <c r="CY24">
        <v>40.562</v>
      </c>
      <c r="CZ24">
        <v>41.437</v>
      </c>
      <c r="DA24">
        <v>39.687</v>
      </c>
      <c r="DB24">
        <v>555.106666666667</v>
      </c>
      <c r="DC24">
        <v>39.86</v>
      </c>
      <c r="DD24">
        <v>0</v>
      </c>
      <c r="DE24">
        <v>1621616600.8</v>
      </c>
      <c r="DF24">
        <v>0</v>
      </c>
      <c r="DG24">
        <v>928.4892</v>
      </c>
      <c r="DH24">
        <v>-5.75769231933459</v>
      </c>
      <c r="DI24">
        <v>-2.92846148626733</v>
      </c>
      <c r="DJ24">
        <v>5517.9108</v>
      </c>
      <c r="DK24">
        <v>15</v>
      </c>
      <c r="DL24">
        <v>1621616362.6</v>
      </c>
      <c r="DM24" t="s">
        <v>296</v>
      </c>
      <c r="DN24">
        <v>1621616342.1</v>
      </c>
      <c r="DO24">
        <v>1621616362.6</v>
      </c>
      <c r="DP24">
        <v>3</v>
      </c>
      <c r="DQ24">
        <v>-0.041</v>
      </c>
      <c r="DR24">
        <v>0.032</v>
      </c>
      <c r="DS24">
        <v>8.331</v>
      </c>
      <c r="DT24">
        <v>0.068</v>
      </c>
      <c r="DU24">
        <v>421</v>
      </c>
      <c r="DV24">
        <v>3</v>
      </c>
      <c r="DW24">
        <v>0.39</v>
      </c>
      <c r="DX24">
        <v>0.05</v>
      </c>
      <c r="DY24">
        <v>-19.10142</v>
      </c>
      <c r="DZ24">
        <v>-0.307512945590964</v>
      </c>
      <c r="EA24">
        <v>0.083827481174135</v>
      </c>
      <c r="EB24">
        <v>1</v>
      </c>
      <c r="EC24">
        <v>928.888571428571</v>
      </c>
      <c r="ED24">
        <v>-5.72760626448602</v>
      </c>
      <c r="EE24">
        <v>0.59436762484963</v>
      </c>
      <c r="EF24">
        <v>1</v>
      </c>
      <c r="EG24">
        <v>4.09688175</v>
      </c>
      <c r="EH24">
        <v>0.167997861163219</v>
      </c>
      <c r="EI24">
        <v>0.0163629633452349</v>
      </c>
      <c r="EJ24">
        <v>0</v>
      </c>
      <c r="EK24">
        <v>2</v>
      </c>
      <c r="EL24">
        <v>3</v>
      </c>
      <c r="EM24" t="s">
        <v>308</v>
      </c>
      <c r="EN24">
        <v>100</v>
      </c>
      <c r="EO24">
        <v>100</v>
      </c>
      <c r="EP24">
        <v>8.199</v>
      </c>
      <c r="EQ24">
        <v>0.0851</v>
      </c>
      <c r="ER24">
        <v>5.01928744056008</v>
      </c>
      <c r="ES24">
        <v>0.0095515401478521</v>
      </c>
      <c r="ET24">
        <v>-4.08282145803731e-06</v>
      </c>
      <c r="EU24">
        <v>9.61633180237613e-10</v>
      </c>
      <c r="EV24">
        <v>0.0348779665462137</v>
      </c>
      <c r="EW24">
        <v>0.00964955815971448</v>
      </c>
      <c r="EX24">
        <v>0.000351754833574242</v>
      </c>
      <c r="EY24">
        <v>-6.74969522547015e-06</v>
      </c>
      <c r="EZ24">
        <v>-4</v>
      </c>
      <c r="FA24">
        <v>2054</v>
      </c>
      <c r="FB24">
        <v>1</v>
      </c>
      <c r="FC24">
        <v>24</v>
      </c>
      <c r="FD24">
        <v>4.2</v>
      </c>
      <c r="FE24">
        <v>3.9</v>
      </c>
      <c r="FF24">
        <v>2</v>
      </c>
      <c r="FG24">
        <v>660.218</v>
      </c>
      <c r="FH24">
        <v>387.962</v>
      </c>
      <c r="FI24">
        <v>14.3101</v>
      </c>
      <c r="FJ24">
        <v>28.4535</v>
      </c>
      <c r="FK24">
        <v>29.9994</v>
      </c>
      <c r="FL24">
        <v>28.4449</v>
      </c>
      <c r="FM24">
        <v>28.4265</v>
      </c>
      <c r="FN24">
        <v>20.9889</v>
      </c>
      <c r="FO24">
        <v>100</v>
      </c>
      <c r="FP24">
        <v>0</v>
      </c>
      <c r="FQ24">
        <v>14.34</v>
      </c>
      <c r="FR24">
        <v>420</v>
      </c>
      <c r="FS24">
        <v>0</v>
      </c>
      <c r="FT24">
        <v>99.7203</v>
      </c>
      <c r="FU24">
        <v>100.069</v>
      </c>
    </row>
    <row r="25" spans="1:177">
      <c r="A25">
        <v>9</v>
      </c>
      <c r="B25">
        <v>1621616612.1</v>
      </c>
      <c r="C25">
        <v>120</v>
      </c>
      <c r="D25" t="s">
        <v>313</v>
      </c>
      <c r="E25" t="s">
        <v>314</v>
      </c>
      <c r="G25">
        <v>1621616611.1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0</v>
      </c>
      <c r="AE25">
        <v>0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294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294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294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295</v>
      </c>
      <c r="BV25">
        <v>2</v>
      </c>
      <c r="BW25">
        <v>1621616611.1</v>
      </c>
      <c r="BX25">
        <v>400.571</v>
      </c>
      <c r="BY25">
        <v>420.079</v>
      </c>
      <c r="BZ25">
        <v>4.65243333333333</v>
      </c>
      <c r="CA25">
        <v>0.482014666666667</v>
      </c>
      <c r="CB25">
        <v>392.374333333333</v>
      </c>
      <c r="CC25">
        <v>4.5668</v>
      </c>
      <c r="CD25">
        <v>600.030333333333</v>
      </c>
      <c r="CE25">
        <v>101.267333333333</v>
      </c>
      <c r="CF25">
        <v>0.100043333333333</v>
      </c>
      <c r="CG25">
        <v>17.6016666666667</v>
      </c>
      <c r="CH25">
        <v>16.7682666666667</v>
      </c>
      <c r="CI25">
        <v>999.9</v>
      </c>
      <c r="CJ25">
        <v>0</v>
      </c>
      <c r="CK25">
        <v>0</v>
      </c>
      <c r="CL25">
        <v>10018.3333333333</v>
      </c>
      <c r="CM25">
        <v>0</v>
      </c>
      <c r="CN25">
        <v>4.16512333333333</v>
      </c>
      <c r="CO25">
        <v>599.998</v>
      </c>
      <c r="CP25">
        <v>0.932972</v>
      </c>
      <c r="CQ25">
        <v>0.0670283</v>
      </c>
      <c r="CR25">
        <v>0</v>
      </c>
      <c r="CS25">
        <v>926.768</v>
      </c>
      <c r="CT25">
        <v>4.99951</v>
      </c>
      <c r="CU25">
        <v>5510.44666666667</v>
      </c>
      <c r="CV25">
        <v>4814.04333333333</v>
      </c>
      <c r="CW25">
        <v>37.937</v>
      </c>
      <c r="CX25">
        <v>42.125</v>
      </c>
      <c r="CY25">
        <v>40.562</v>
      </c>
      <c r="CZ25">
        <v>41.437</v>
      </c>
      <c r="DA25">
        <v>39.687</v>
      </c>
      <c r="DB25">
        <v>555.12</v>
      </c>
      <c r="DC25">
        <v>39.88</v>
      </c>
      <c r="DD25">
        <v>0</v>
      </c>
      <c r="DE25">
        <v>1621616615.8</v>
      </c>
      <c r="DF25">
        <v>0</v>
      </c>
      <c r="DG25">
        <v>927.214153846154</v>
      </c>
      <c r="DH25">
        <v>-5.50837606398038</v>
      </c>
      <c r="DI25">
        <v>-27.9241025749244</v>
      </c>
      <c r="DJ25">
        <v>5513.76153846154</v>
      </c>
      <c r="DK25">
        <v>15</v>
      </c>
      <c r="DL25">
        <v>1621616362.6</v>
      </c>
      <c r="DM25" t="s">
        <v>296</v>
      </c>
      <c r="DN25">
        <v>1621616342.1</v>
      </c>
      <c r="DO25">
        <v>1621616362.6</v>
      </c>
      <c r="DP25">
        <v>3</v>
      </c>
      <c r="DQ25">
        <v>-0.041</v>
      </c>
      <c r="DR25">
        <v>0.032</v>
      </c>
      <c r="DS25">
        <v>8.331</v>
      </c>
      <c r="DT25">
        <v>0.068</v>
      </c>
      <c r="DU25">
        <v>421</v>
      </c>
      <c r="DV25">
        <v>3</v>
      </c>
      <c r="DW25">
        <v>0.39</v>
      </c>
      <c r="DX25">
        <v>0.05</v>
      </c>
      <c r="DY25">
        <v>-19.25041</v>
      </c>
      <c r="DZ25">
        <v>-0.759822889305797</v>
      </c>
      <c r="EA25">
        <v>0.312899535634044</v>
      </c>
      <c r="EB25">
        <v>0</v>
      </c>
      <c r="EC25">
        <v>927.538571428571</v>
      </c>
      <c r="ED25">
        <v>-4.98927592954815</v>
      </c>
      <c r="EE25">
        <v>0.529594253621946</v>
      </c>
      <c r="EF25">
        <v>1</v>
      </c>
      <c r="EG25">
        <v>4.141211</v>
      </c>
      <c r="EH25">
        <v>0.181632495309565</v>
      </c>
      <c r="EI25">
        <v>0.018165263251602</v>
      </c>
      <c r="EJ25">
        <v>0</v>
      </c>
      <c r="EK25">
        <v>1</v>
      </c>
      <c r="EL25">
        <v>3</v>
      </c>
      <c r="EM25" t="s">
        <v>315</v>
      </c>
      <c r="EN25">
        <v>100</v>
      </c>
      <c r="EO25">
        <v>100</v>
      </c>
      <c r="EP25">
        <v>8.198</v>
      </c>
      <c r="EQ25">
        <v>0.0857</v>
      </c>
      <c r="ER25">
        <v>5.01928744056008</v>
      </c>
      <c r="ES25">
        <v>0.0095515401478521</v>
      </c>
      <c r="ET25">
        <v>-4.08282145803731e-06</v>
      </c>
      <c r="EU25">
        <v>9.61633180237613e-10</v>
      </c>
      <c r="EV25">
        <v>0.0348779665462137</v>
      </c>
      <c r="EW25">
        <v>0.00964955815971448</v>
      </c>
      <c r="EX25">
        <v>0.000351754833574242</v>
      </c>
      <c r="EY25">
        <v>-6.74969522547015e-06</v>
      </c>
      <c r="EZ25">
        <v>-4</v>
      </c>
      <c r="FA25">
        <v>2054</v>
      </c>
      <c r="FB25">
        <v>1</v>
      </c>
      <c r="FC25">
        <v>24</v>
      </c>
      <c r="FD25">
        <v>4.5</v>
      </c>
      <c r="FE25">
        <v>4.2</v>
      </c>
      <c r="FF25">
        <v>2</v>
      </c>
      <c r="FG25">
        <v>660.755</v>
      </c>
      <c r="FH25">
        <v>388.369</v>
      </c>
      <c r="FI25">
        <v>14.817</v>
      </c>
      <c r="FJ25">
        <v>28.4292</v>
      </c>
      <c r="FK25">
        <v>29.9991</v>
      </c>
      <c r="FL25">
        <v>28.4377</v>
      </c>
      <c r="FM25">
        <v>28.4193</v>
      </c>
      <c r="FN25">
        <v>20.9874</v>
      </c>
      <c r="FO25">
        <v>100</v>
      </c>
      <c r="FP25">
        <v>0</v>
      </c>
      <c r="FQ25">
        <v>14.87</v>
      </c>
      <c r="FR25">
        <v>420</v>
      </c>
      <c r="FS25">
        <v>0</v>
      </c>
      <c r="FT25">
        <v>99.7222</v>
      </c>
      <c r="FU25">
        <v>100.07</v>
      </c>
    </row>
    <row r="26" spans="1:177">
      <c r="A26">
        <v>10</v>
      </c>
      <c r="B26">
        <v>1621616627.1</v>
      </c>
      <c r="C26">
        <v>135</v>
      </c>
      <c r="D26" t="s">
        <v>316</v>
      </c>
      <c r="E26" t="s">
        <v>317</v>
      </c>
      <c r="G26">
        <v>1621616626.1</v>
      </c>
      <c r="H26">
        <f>CD26*AF26*(BZ26-CA26)/(100*BS26*(1000-AF26*BZ26))</f>
        <v>0</v>
      </c>
      <c r="I26">
        <f>CD26*AF26*(BY26-BX26*(1000-AF26*CA26)/(1000-AF26*BZ26))/(100*BS26)</f>
        <v>0</v>
      </c>
      <c r="J26">
        <f>BX26 - IF(AF26&gt;1, I26*BS26*100.0/(AH26*CL26), 0)</f>
        <v>0</v>
      </c>
      <c r="K26">
        <f>((Q26-H26/2)*J26-I26)/(Q26+H26/2)</f>
        <v>0</v>
      </c>
      <c r="L26">
        <f>K26*(CE26+CF26)/1000.0</f>
        <v>0</v>
      </c>
      <c r="M26">
        <f>(BX26 - IF(AF26&gt;1, I26*BS26*100.0/(AH26*CL26), 0))*(CE26+CF26)/1000.0</f>
        <v>0</v>
      </c>
      <c r="N26">
        <f>2.0/((1/P26-1/O26)+SIGN(P26)*SQRT((1/P26-1/O26)*(1/P26-1/O26) + 4*BT26/((BT26+1)*(BT26+1))*(2*1/P26*1/O26-1/O26*1/O26)))</f>
        <v>0</v>
      </c>
      <c r="O26">
        <f>IF(LEFT(BU26,1)&lt;&gt;"0",IF(LEFT(BU26,1)="1",3.0,BV26),$D$5+$E$5*(CL26*CE26/($K$5*1000))+$F$5*(CL26*CE26/($K$5*1000))*MAX(MIN(BS26,$J$5),$I$5)*MAX(MIN(BS26,$J$5),$I$5)+$G$5*MAX(MIN(BS26,$J$5),$I$5)*(CL26*CE26/($K$5*1000))+$H$5*(CL26*CE26/($K$5*1000))*(CL26*CE26/($K$5*1000)))</f>
        <v>0</v>
      </c>
      <c r="P26">
        <f>H26*(1000-(1000*0.61365*exp(17.502*T26/(240.97+T26))/(CE26+CF26)+BZ26)/2)/(1000*0.61365*exp(17.502*T26/(240.97+T26))/(CE26+CF26)-BZ26)</f>
        <v>0</v>
      </c>
      <c r="Q26">
        <f>1/((BT26+1)/(N26/1.6)+1/(O26/1.37)) + BT26/((BT26+1)/(N26/1.6) + BT26/(O26/1.37))</f>
        <v>0</v>
      </c>
      <c r="R26">
        <f>(BP26*BR26)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BZ26*(CE26+CF26)/1000</f>
        <v>0</v>
      </c>
      <c r="X26">
        <f>0.61365*exp(17.502*CG26/(240.97+CG26))</f>
        <v>0</v>
      </c>
      <c r="Y26">
        <f>(U26-BZ26*(CE26+CF26)/1000)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0</v>
      </c>
      <c r="AE26">
        <v>0</v>
      </c>
      <c r="AF26">
        <f>IF(AD26*$H$13&gt;=AH26,1.0,(AH26/(AH26-AD26*$H$13)))</f>
        <v>0</v>
      </c>
      <c r="AG26">
        <f>(AF26-1)*100</f>
        <v>0</v>
      </c>
      <c r="AH26">
        <f>MAX(0,($B$13+$C$13*CL26)/(1+$D$13*CL26)*CE26/(CG26+273)*$E$13)</f>
        <v>0</v>
      </c>
      <c r="AI26" t="s">
        <v>294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294</v>
      </c>
      <c r="AP26">
        <v>0</v>
      </c>
      <c r="AQ26">
        <v>0</v>
      </c>
      <c r="AR26">
        <f>1-AP26/AQ26</f>
        <v>0</v>
      </c>
      <c r="AS26">
        <v>0.5</v>
      </c>
      <c r="AT26">
        <f>BP26</f>
        <v>0</v>
      </c>
      <c r="AU26">
        <f>I26</f>
        <v>0</v>
      </c>
      <c r="AV26">
        <f>AR26*AS26*AT26</f>
        <v>0</v>
      </c>
      <c r="AW26">
        <f>BB26/AQ26</f>
        <v>0</v>
      </c>
      <c r="AX26">
        <f>(AU26-AN26)/AT26</f>
        <v>0</v>
      </c>
      <c r="AY26">
        <f>(AK26-AQ26)/AQ26</f>
        <v>0</v>
      </c>
      <c r="AZ26" t="s">
        <v>294</v>
      </c>
      <c r="BA26">
        <v>0</v>
      </c>
      <c r="BB26">
        <f>AQ26-BA26</f>
        <v>0</v>
      </c>
      <c r="BC26">
        <f>(AQ26-AP26)/(AQ26-BA26)</f>
        <v>0</v>
      </c>
      <c r="BD26">
        <f>(AK26-AQ26)/(AK26-BA26)</f>
        <v>0</v>
      </c>
      <c r="BE26">
        <f>(AQ26-AP26)/(AQ26-AJ26)</f>
        <v>0</v>
      </c>
      <c r="BF26">
        <f>(AK26-AQ26)/(AK26-AJ26)</f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>$B$11*CM26+$C$11*CN26+$F$11*CO26*(1-CR26)</f>
        <v>0</v>
      </c>
      <c r="BP26">
        <f>BO26*BQ26</f>
        <v>0</v>
      </c>
      <c r="BQ26">
        <f>($B$11*$D$9+$C$11*$D$9+$F$11*((DB26+CT26)/MAX(DB26+CT26+DC26, 0.1)*$I$9+DC26/MAX(DB26+CT26+DC26, 0.1)*$J$9))/($B$11+$C$11+$F$11)</f>
        <v>0</v>
      </c>
      <c r="BR26">
        <f>($B$11*$K$9+$C$11*$K$9+$F$11*((DB26+CT26)/MAX(DB26+CT26+DC26, 0.1)*$P$9+DC26/MAX(DB26+CT26+DC26, 0.1)*$Q$9))/($B$11+$C$11+$F$11)</f>
        <v>0</v>
      </c>
      <c r="BS26">
        <v>6</v>
      </c>
      <c r="BT26">
        <v>0.5</v>
      </c>
      <c r="BU26" t="s">
        <v>295</v>
      </c>
      <c r="BV26">
        <v>2</v>
      </c>
      <c r="BW26">
        <v>1621616626.1</v>
      </c>
      <c r="BX26">
        <v>400.568333333333</v>
      </c>
      <c r="BY26">
        <v>420.000666666667</v>
      </c>
      <c r="BZ26">
        <v>4.70627666666667</v>
      </c>
      <c r="CA26">
        <v>0.481295666666667</v>
      </c>
      <c r="CB26">
        <v>392.372</v>
      </c>
      <c r="CC26">
        <v>4.61997333333333</v>
      </c>
      <c r="CD26">
        <v>600.044333333333</v>
      </c>
      <c r="CE26">
        <v>101.266333333333</v>
      </c>
      <c r="CF26">
        <v>0.0996952333333333</v>
      </c>
      <c r="CG26">
        <v>17.8168666666667</v>
      </c>
      <c r="CH26">
        <v>16.9562</v>
      </c>
      <c r="CI26">
        <v>999.9</v>
      </c>
      <c r="CJ26">
        <v>0</v>
      </c>
      <c r="CK26">
        <v>0</v>
      </c>
      <c r="CL26">
        <v>9996.66666666667</v>
      </c>
      <c r="CM26">
        <v>0</v>
      </c>
      <c r="CN26">
        <v>4.12743</v>
      </c>
      <c r="CO26">
        <v>599.990666666667</v>
      </c>
      <c r="CP26">
        <v>0.932972</v>
      </c>
      <c r="CQ26">
        <v>0.0670283</v>
      </c>
      <c r="CR26">
        <v>0</v>
      </c>
      <c r="CS26">
        <v>925.227</v>
      </c>
      <c r="CT26">
        <v>4.99951</v>
      </c>
      <c r="CU26">
        <v>5502.66</v>
      </c>
      <c r="CV26">
        <v>4813.98</v>
      </c>
      <c r="CW26">
        <v>37.875</v>
      </c>
      <c r="CX26">
        <v>42.125</v>
      </c>
      <c r="CY26">
        <v>40.5413333333333</v>
      </c>
      <c r="CZ26">
        <v>41.437</v>
      </c>
      <c r="DA26">
        <v>39.687</v>
      </c>
      <c r="DB26">
        <v>555.11</v>
      </c>
      <c r="DC26">
        <v>39.88</v>
      </c>
      <c r="DD26">
        <v>0</v>
      </c>
      <c r="DE26">
        <v>1621616630.8</v>
      </c>
      <c r="DF26">
        <v>0</v>
      </c>
      <c r="DG26">
        <v>925.98548</v>
      </c>
      <c r="DH26">
        <v>-4.59638462150458</v>
      </c>
      <c r="DI26">
        <v>-24.6723077493971</v>
      </c>
      <c r="DJ26">
        <v>5505.7396</v>
      </c>
      <c r="DK26">
        <v>15</v>
      </c>
      <c r="DL26">
        <v>1621616362.6</v>
      </c>
      <c r="DM26" t="s">
        <v>296</v>
      </c>
      <c r="DN26">
        <v>1621616342.1</v>
      </c>
      <c r="DO26">
        <v>1621616362.6</v>
      </c>
      <c r="DP26">
        <v>3</v>
      </c>
      <c r="DQ26">
        <v>-0.041</v>
      </c>
      <c r="DR26">
        <v>0.032</v>
      </c>
      <c r="DS26">
        <v>8.331</v>
      </c>
      <c r="DT26">
        <v>0.068</v>
      </c>
      <c r="DU26">
        <v>421</v>
      </c>
      <c r="DV26">
        <v>3</v>
      </c>
      <c r="DW26">
        <v>0.39</v>
      </c>
      <c r="DX26">
        <v>0.05</v>
      </c>
      <c r="DY26">
        <v>-19.3778</v>
      </c>
      <c r="DZ26">
        <v>-0.136048030018708</v>
      </c>
      <c r="EA26">
        <v>0.138267564887793</v>
      </c>
      <c r="EB26">
        <v>1</v>
      </c>
      <c r="EC26">
        <v>926.291914285714</v>
      </c>
      <c r="ED26">
        <v>-4.68303942105931</v>
      </c>
      <c r="EE26">
        <v>0.501163752618614</v>
      </c>
      <c r="EF26">
        <v>1</v>
      </c>
      <c r="EG26">
        <v>4.18972075</v>
      </c>
      <c r="EH26">
        <v>0.216388705440893</v>
      </c>
      <c r="EI26">
        <v>0.0209992227698432</v>
      </c>
      <c r="EJ26">
        <v>0</v>
      </c>
      <c r="EK26">
        <v>2</v>
      </c>
      <c r="EL26">
        <v>3</v>
      </c>
      <c r="EM26" t="s">
        <v>308</v>
      </c>
      <c r="EN26">
        <v>100</v>
      </c>
      <c r="EO26">
        <v>100</v>
      </c>
      <c r="EP26">
        <v>8.197</v>
      </c>
      <c r="EQ26">
        <v>0.0864</v>
      </c>
      <c r="ER26">
        <v>5.01928744056008</v>
      </c>
      <c r="ES26">
        <v>0.0095515401478521</v>
      </c>
      <c r="ET26">
        <v>-4.08282145803731e-06</v>
      </c>
      <c r="EU26">
        <v>9.61633180237613e-10</v>
      </c>
      <c r="EV26">
        <v>0.0348779665462137</v>
      </c>
      <c r="EW26">
        <v>0.00964955815971448</v>
      </c>
      <c r="EX26">
        <v>0.000351754833574242</v>
      </c>
      <c r="EY26">
        <v>-6.74969522547015e-06</v>
      </c>
      <c r="EZ26">
        <v>-4</v>
      </c>
      <c r="FA26">
        <v>2054</v>
      </c>
      <c r="FB26">
        <v>1</v>
      </c>
      <c r="FC26">
        <v>24</v>
      </c>
      <c r="FD26">
        <v>4.8</v>
      </c>
      <c r="FE26">
        <v>4.4</v>
      </c>
      <c r="FF26">
        <v>2</v>
      </c>
      <c r="FG26">
        <v>660.362</v>
      </c>
      <c r="FH26">
        <v>388.206</v>
      </c>
      <c r="FI26">
        <v>15.3105</v>
      </c>
      <c r="FJ26">
        <v>28.405</v>
      </c>
      <c r="FK26">
        <v>29.9993</v>
      </c>
      <c r="FL26">
        <v>28.4305</v>
      </c>
      <c r="FM26">
        <v>28.4121</v>
      </c>
      <c r="FN26">
        <v>20.9891</v>
      </c>
      <c r="FO26">
        <v>100</v>
      </c>
      <c r="FP26">
        <v>0</v>
      </c>
      <c r="FQ26">
        <v>15.34</v>
      </c>
      <c r="FR26">
        <v>420</v>
      </c>
      <c r="FS26">
        <v>0</v>
      </c>
      <c r="FT26">
        <v>99.7256</v>
      </c>
      <c r="FU26">
        <v>100.072</v>
      </c>
    </row>
    <row r="27" spans="1:177">
      <c r="A27">
        <v>11</v>
      </c>
      <c r="B27">
        <v>1621616642.1</v>
      </c>
      <c r="C27">
        <v>150</v>
      </c>
      <c r="D27" t="s">
        <v>318</v>
      </c>
      <c r="E27" t="s">
        <v>319</v>
      </c>
      <c r="G27">
        <v>1621616641.1</v>
      </c>
      <c r="H27">
        <f>CD27*AF27*(BZ27-CA27)/(100*BS27*(1000-AF27*BZ27))</f>
        <v>0</v>
      </c>
      <c r="I27">
        <f>CD27*AF27*(BY27-BX27*(1000-AF27*CA27)/(1000-AF27*BZ27))/(100*BS27)</f>
        <v>0</v>
      </c>
      <c r="J27">
        <f>BX27 - IF(AF27&gt;1, I27*BS27*100.0/(AH27*CL27), 0)</f>
        <v>0</v>
      </c>
      <c r="K27">
        <f>((Q27-H27/2)*J27-I27)/(Q27+H27/2)</f>
        <v>0</v>
      </c>
      <c r="L27">
        <f>K27*(CE27+CF27)/1000.0</f>
        <v>0</v>
      </c>
      <c r="M27">
        <f>(BX27 - IF(AF27&gt;1, I27*BS27*100.0/(AH27*CL27), 0))*(CE27+CF27)/1000.0</f>
        <v>0</v>
      </c>
      <c r="N27">
        <f>2.0/((1/P27-1/O27)+SIGN(P27)*SQRT((1/P27-1/O27)*(1/P27-1/O27) + 4*BT27/((BT27+1)*(BT27+1))*(2*1/P27*1/O27-1/O27*1/O27)))</f>
        <v>0</v>
      </c>
      <c r="O27">
        <f>IF(LEFT(BU27,1)&lt;&gt;"0",IF(LEFT(BU27,1)="1",3.0,BV27),$D$5+$E$5*(CL27*CE27/($K$5*1000))+$F$5*(CL27*CE27/($K$5*1000))*MAX(MIN(BS27,$J$5),$I$5)*MAX(MIN(BS27,$J$5),$I$5)+$G$5*MAX(MIN(BS27,$J$5),$I$5)*(CL27*CE27/($K$5*1000))+$H$5*(CL27*CE27/($K$5*1000))*(CL27*CE27/($K$5*1000)))</f>
        <v>0</v>
      </c>
      <c r="P27">
        <f>H27*(1000-(1000*0.61365*exp(17.502*T27/(240.97+T27))/(CE27+CF27)+BZ27)/2)/(1000*0.61365*exp(17.502*T27/(240.97+T27))/(CE27+CF27)-BZ27)</f>
        <v>0</v>
      </c>
      <c r="Q27">
        <f>1/((BT27+1)/(N27/1.6)+1/(O27/1.37)) + BT27/((BT27+1)/(N27/1.6) + BT27/(O27/1.37))</f>
        <v>0</v>
      </c>
      <c r="R27">
        <f>(BP27*BR27)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BZ27*(CE27+CF27)/1000</f>
        <v>0</v>
      </c>
      <c r="X27">
        <f>0.61365*exp(17.502*CG27/(240.97+CG27))</f>
        <v>0</v>
      </c>
      <c r="Y27">
        <f>(U27-BZ27*(CE27+CF27)/1000)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0</v>
      </c>
      <c r="AE27">
        <v>0</v>
      </c>
      <c r="AF27">
        <f>IF(AD27*$H$13&gt;=AH27,1.0,(AH27/(AH27-AD27*$H$13)))</f>
        <v>0</v>
      </c>
      <c r="AG27">
        <f>(AF27-1)*100</f>
        <v>0</v>
      </c>
      <c r="AH27">
        <f>MAX(0,($B$13+$C$13*CL27)/(1+$D$13*CL27)*CE27/(CG27+273)*$E$13)</f>
        <v>0</v>
      </c>
      <c r="AI27" t="s">
        <v>294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294</v>
      </c>
      <c r="AP27">
        <v>0</v>
      </c>
      <c r="AQ27">
        <v>0</v>
      </c>
      <c r="AR27">
        <f>1-AP27/AQ27</f>
        <v>0</v>
      </c>
      <c r="AS27">
        <v>0.5</v>
      </c>
      <c r="AT27">
        <f>BP27</f>
        <v>0</v>
      </c>
      <c r="AU27">
        <f>I27</f>
        <v>0</v>
      </c>
      <c r="AV27">
        <f>AR27*AS27*AT27</f>
        <v>0</v>
      </c>
      <c r="AW27">
        <f>BB27/AQ27</f>
        <v>0</v>
      </c>
      <c r="AX27">
        <f>(AU27-AN27)/AT27</f>
        <v>0</v>
      </c>
      <c r="AY27">
        <f>(AK27-AQ27)/AQ27</f>
        <v>0</v>
      </c>
      <c r="AZ27" t="s">
        <v>294</v>
      </c>
      <c r="BA27">
        <v>0</v>
      </c>
      <c r="BB27">
        <f>AQ27-BA27</f>
        <v>0</v>
      </c>
      <c r="BC27">
        <f>(AQ27-AP27)/(AQ27-BA27)</f>
        <v>0</v>
      </c>
      <c r="BD27">
        <f>(AK27-AQ27)/(AK27-BA27)</f>
        <v>0</v>
      </c>
      <c r="BE27">
        <f>(AQ27-AP27)/(AQ27-AJ27)</f>
        <v>0</v>
      </c>
      <c r="BF27">
        <f>(AK27-AQ27)/(AK27-AJ27)</f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>$B$11*CM27+$C$11*CN27+$F$11*CO27*(1-CR27)</f>
        <v>0</v>
      </c>
      <c r="BP27">
        <f>BO27*BQ27</f>
        <v>0</v>
      </c>
      <c r="BQ27">
        <f>($B$11*$D$9+$C$11*$D$9+$F$11*((DB27+CT27)/MAX(DB27+CT27+DC27, 0.1)*$I$9+DC27/MAX(DB27+CT27+DC27, 0.1)*$J$9))/($B$11+$C$11+$F$11)</f>
        <v>0</v>
      </c>
      <c r="BR27">
        <f>($B$11*$K$9+$C$11*$K$9+$F$11*((DB27+CT27)/MAX(DB27+CT27+DC27, 0.1)*$P$9+DC27/MAX(DB27+CT27+DC27, 0.1)*$Q$9))/($B$11+$C$11+$F$11)</f>
        <v>0</v>
      </c>
      <c r="BS27">
        <v>6</v>
      </c>
      <c r="BT27">
        <v>0.5</v>
      </c>
      <c r="BU27" t="s">
        <v>295</v>
      </c>
      <c r="BV27">
        <v>2</v>
      </c>
      <c r="BW27">
        <v>1621616641.1</v>
      </c>
      <c r="BX27">
        <v>400.431333333333</v>
      </c>
      <c r="BY27">
        <v>420.03</v>
      </c>
      <c r="BZ27">
        <v>4.76981</v>
      </c>
      <c r="CA27">
        <v>0.48149</v>
      </c>
      <c r="CB27">
        <v>392.235666666667</v>
      </c>
      <c r="CC27">
        <v>4.68272666666667</v>
      </c>
      <c r="CD27">
        <v>600.156333333333</v>
      </c>
      <c r="CE27">
        <v>101.266</v>
      </c>
      <c r="CF27">
        <v>0.0990061</v>
      </c>
      <c r="CG27">
        <v>18.0362</v>
      </c>
      <c r="CH27">
        <v>17.1486333333333</v>
      </c>
      <c r="CI27">
        <v>999.9</v>
      </c>
      <c r="CJ27">
        <v>0</v>
      </c>
      <c r="CK27">
        <v>0</v>
      </c>
      <c r="CL27">
        <v>10075</v>
      </c>
      <c r="CM27">
        <v>0</v>
      </c>
      <c r="CN27">
        <v>3.07200666666667</v>
      </c>
      <c r="CO27">
        <v>600.004666666667</v>
      </c>
      <c r="CP27">
        <v>0.932972</v>
      </c>
      <c r="CQ27">
        <v>0.0670283</v>
      </c>
      <c r="CR27">
        <v>0</v>
      </c>
      <c r="CS27">
        <v>924.568666666667</v>
      </c>
      <c r="CT27">
        <v>4.99951</v>
      </c>
      <c r="CU27">
        <v>5486.49</v>
      </c>
      <c r="CV27">
        <v>4814.09333333333</v>
      </c>
      <c r="CW27">
        <v>37.875</v>
      </c>
      <c r="CX27">
        <v>42.125</v>
      </c>
      <c r="CY27">
        <v>40.5</v>
      </c>
      <c r="CZ27">
        <v>41.4163333333333</v>
      </c>
      <c r="DA27">
        <v>39.687</v>
      </c>
      <c r="DB27">
        <v>555.123333333333</v>
      </c>
      <c r="DC27">
        <v>39.88</v>
      </c>
      <c r="DD27">
        <v>0</v>
      </c>
      <c r="DE27">
        <v>1621616645.8</v>
      </c>
      <c r="DF27">
        <v>0</v>
      </c>
      <c r="DG27">
        <v>924.980307692308</v>
      </c>
      <c r="DH27">
        <v>-3.77326495581704</v>
      </c>
      <c r="DI27">
        <v>-72.087863327315</v>
      </c>
      <c r="DJ27">
        <v>5493.36269230769</v>
      </c>
      <c r="DK27">
        <v>15</v>
      </c>
      <c r="DL27">
        <v>1621616362.6</v>
      </c>
      <c r="DM27" t="s">
        <v>296</v>
      </c>
      <c r="DN27">
        <v>1621616342.1</v>
      </c>
      <c r="DO27">
        <v>1621616362.6</v>
      </c>
      <c r="DP27">
        <v>3</v>
      </c>
      <c r="DQ27">
        <v>-0.041</v>
      </c>
      <c r="DR27">
        <v>0.032</v>
      </c>
      <c r="DS27">
        <v>8.331</v>
      </c>
      <c r="DT27">
        <v>0.068</v>
      </c>
      <c r="DU27">
        <v>421</v>
      </c>
      <c r="DV27">
        <v>3</v>
      </c>
      <c r="DW27">
        <v>0.39</v>
      </c>
      <c r="DX27">
        <v>0.05</v>
      </c>
      <c r="DY27">
        <v>-19.4905875</v>
      </c>
      <c r="DZ27">
        <v>-0.530961726078753</v>
      </c>
      <c r="EA27">
        <v>0.0999565310209896</v>
      </c>
      <c r="EB27">
        <v>0</v>
      </c>
      <c r="EC27">
        <v>925.209742857143</v>
      </c>
      <c r="ED27">
        <v>-3.74411288528713</v>
      </c>
      <c r="EE27">
        <v>0.421271635670389</v>
      </c>
      <c r="EF27">
        <v>1</v>
      </c>
      <c r="EG27">
        <v>4.246838</v>
      </c>
      <c r="EH27">
        <v>0.247601876172594</v>
      </c>
      <c r="EI27">
        <v>0.0239739214773053</v>
      </c>
      <c r="EJ27">
        <v>0</v>
      </c>
      <c r="EK27">
        <v>1</v>
      </c>
      <c r="EL27">
        <v>3</v>
      </c>
      <c r="EM27" t="s">
        <v>315</v>
      </c>
      <c r="EN27">
        <v>100</v>
      </c>
      <c r="EO27">
        <v>100</v>
      </c>
      <c r="EP27">
        <v>8.195</v>
      </c>
      <c r="EQ27">
        <v>0.0872</v>
      </c>
      <c r="ER27">
        <v>5.01928744056008</v>
      </c>
      <c r="ES27">
        <v>0.0095515401478521</v>
      </c>
      <c r="ET27">
        <v>-4.08282145803731e-06</v>
      </c>
      <c r="EU27">
        <v>9.61633180237613e-10</v>
      </c>
      <c r="EV27">
        <v>0.0348779665462137</v>
      </c>
      <c r="EW27">
        <v>0.00964955815971448</v>
      </c>
      <c r="EX27">
        <v>0.000351754833574242</v>
      </c>
      <c r="EY27">
        <v>-6.74969522547015e-06</v>
      </c>
      <c r="EZ27">
        <v>-4</v>
      </c>
      <c r="FA27">
        <v>2054</v>
      </c>
      <c r="FB27">
        <v>1</v>
      </c>
      <c r="FC27">
        <v>24</v>
      </c>
      <c r="FD27">
        <v>5</v>
      </c>
      <c r="FE27">
        <v>4.7</v>
      </c>
      <c r="FF27">
        <v>2</v>
      </c>
      <c r="FG27">
        <v>659.632</v>
      </c>
      <c r="FH27">
        <v>388.711</v>
      </c>
      <c r="FI27">
        <v>15.8156</v>
      </c>
      <c r="FJ27">
        <v>28.3783</v>
      </c>
      <c r="FK27">
        <v>29.9991</v>
      </c>
      <c r="FL27">
        <v>28.4209</v>
      </c>
      <c r="FM27">
        <v>28.4025</v>
      </c>
      <c r="FN27">
        <v>20.985</v>
      </c>
      <c r="FO27">
        <v>100</v>
      </c>
      <c r="FP27">
        <v>0</v>
      </c>
      <c r="FQ27">
        <v>15.88</v>
      </c>
      <c r="FR27">
        <v>420</v>
      </c>
      <c r="FS27">
        <v>0</v>
      </c>
      <c r="FT27">
        <v>99.7284</v>
      </c>
      <c r="FU27">
        <v>100.076</v>
      </c>
    </row>
    <row r="28" spans="1:177">
      <c r="A28">
        <v>12</v>
      </c>
      <c r="B28">
        <v>1621616657.1</v>
      </c>
      <c r="C28">
        <v>165</v>
      </c>
      <c r="D28" t="s">
        <v>320</v>
      </c>
      <c r="E28" t="s">
        <v>321</v>
      </c>
      <c r="G28">
        <v>1621616656.1</v>
      </c>
      <c r="H28">
        <f>CD28*AF28*(BZ28-CA28)/(100*BS28*(1000-AF28*BZ28))</f>
        <v>0</v>
      </c>
      <c r="I28">
        <f>CD28*AF28*(BY28-BX28*(1000-AF28*CA28)/(1000-AF28*BZ28))/(100*BS28)</f>
        <v>0</v>
      </c>
      <c r="J28">
        <f>BX28 - IF(AF28&gt;1, I28*BS28*100.0/(AH28*CL28), 0)</f>
        <v>0</v>
      </c>
      <c r="K28">
        <f>((Q28-H28/2)*J28-I28)/(Q28+H28/2)</f>
        <v>0</v>
      </c>
      <c r="L28">
        <f>K28*(CE28+CF28)/1000.0</f>
        <v>0</v>
      </c>
      <c r="M28">
        <f>(BX28 - IF(AF28&gt;1, I28*BS28*100.0/(AH28*CL28), 0))*(CE28+CF28)/1000.0</f>
        <v>0</v>
      </c>
      <c r="N28">
        <f>2.0/((1/P28-1/O28)+SIGN(P28)*SQRT((1/P28-1/O28)*(1/P28-1/O28) + 4*BT28/((BT28+1)*(BT28+1))*(2*1/P28*1/O28-1/O28*1/O28)))</f>
        <v>0</v>
      </c>
      <c r="O28">
        <f>IF(LEFT(BU28,1)&lt;&gt;"0",IF(LEFT(BU28,1)="1",3.0,BV28),$D$5+$E$5*(CL28*CE28/($K$5*1000))+$F$5*(CL28*CE28/($K$5*1000))*MAX(MIN(BS28,$J$5),$I$5)*MAX(MIN(BS28,$J$5),$I$5)+$G$5*MAX(MIN(BS28,$J$5),$I$5)*(CL28*CE28/($K$5*1000))+$H$5*(CL28*CE28/($K$5*1000))*(CL28*CE28/($K$5*1000)))</f>
        <v>0</v>
      </c>
      <c r="P28">
        <f>H28*(1000-(1000*0.61365*exp(17.502*T28/(240.97+T28))/(CE28+CF28)+BZ28)/2)/(1000*0.61365*exp(17.502*T28/(240.97+T28))/(CE28+CF28)-BZ28)</f>
        <v>0</v>
      </c>
      <c r="Q28">
        <f>1/((BT28+1)/(N28/1.6)+1/(O28/1.37)) + BT28/((BT28+1)/(N28/1.6) + BT28/(O28/1.37))</f>
        <v>0</v>
      </c>
      <c r="R28">
        <f>(BP28*BR28)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BZ28*(CE28+CF28)/1000</f>
        <v>0</v>
      </c>
      <c r="X28">
        <f>0.61365*exp(17.502*CG28/(240.97+CG28))</f>
        <v>0</v>
      </c>
      <c r="Y28">
        <f>(U28-BZ28*(CE28+CF28)/1000)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0</v>
      </c>
      <c r="AE28">
        <v>0</v>
      </c>
      <c r="AF28">
        <f>IF(AD28*$H$13&gt;=AH28,1.0,(AH28/(AH28-AD28*$H$13)))</f>
        <v>0</v>
      </c>
      <c r="AG28">
        <f>(AF28-1)*100</f>
        <v>0</v>
      </c>
      <c r="AH28">
        <f>MAX(0,($B$13+$C$13*CL28)/(1+$D$13*CL28)*CE28/(CG28+273)*$E$13)</f>
        <v>0</v>
      </c>
      <c r="AI28" t="s">
        <v>294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294</v>
      </c>
      <c r="AP28">
        <v>0</v>
      </c>
      <c r="AQ28">
        <v>0</v>
      </c>
      <c r="AR28">
        <f>1-AP28/AQ28</f>
        <v>0</v>
      </c>
      <c r="AS28">
        <v>0.5</v>
      </c>
      <c r="AT28">
        <f>BP28</f>
        <v>0</v>
      </c>
      <c r="AU28">
        <f>I28</f>
        <v>0</v>
      </c>
      <c r="AV28">
        <f>AR28*AS28*AT28</f>
        <v>0</v>
      </c>
      <c r="AW28">
        <f>BB28/AQ28</f>
        <v>0</v>
      </c>
      <c r="AX28">
        <f>(AU28-AN28)/AT28</f>
        <v>0</v>
      </c>
      <c r="AY28">
        <f>(AK28-AQ28)/AQ28</f>
        <v>0</v>
      </c>
      <c r="AZ28" t="s">
        <v>294</v>
      </c>
      <c r="BA28">
        <v>0</v>
      </c>
      <c r="BB28">
        <f>AQ28-BA28</f>
        <v>0</v>
      </c>
      <c r="BC28">
        <f>(AQ28-AP28)/(AQ28-BA28)</f>
        <v>0</v>
      </c>
      <c r="BD28">
        <f>(AK28-AQ28)/(AK28-BA28)</f>
        <v>0</v>
      </c>
      <c r="BE28">
        <f>(AQ28-AP28)/(AQ28-AJ28)</f>
        <v>0</v>
      </c>
      <c r="BF28">
        <f>(AK28-AQ28)/(AK28-AJ28)</f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>$B$11*CM28+$C$11*CN28+$F$11*CO28*(1-CR28)</f>
        <v>0</v>
      </c>
      <c r="BP28">
        <f>BO28*BQ28</f>
        <v>0</v>
      </c>
      <c r="BQ28">
        <f>($B$11*$D$9+$C$11*$D$9+$F$11*((DB28+CT28)/MAX(DB28+CT28+DC28, 0.1)*$I$9+DC28/MAX(DB28+CT28+DC28, 0.1)*$J$9))/($B$11+$C$11+$F$11)</f>
        <v>0</v>
      </c>
      <c r="BR28">
        <f>($B$11*$K$9+$C$11*$K$9+$F$11*((DB28+CT28)/MAX(DB28+CT28+DC28, 0.1)*$P$9+DC28/MAX(DB28+CT28+DC28, 0.1)*$Q$9))/($B$11+$C$11+$F$11)</f>
        <v>0</v>
      </c>
      <c r="BS28">
        <v>6</v>
      </c>
      <c r="BT28">
        <v>0.5</v>
      </c>
      <c r="BU28" t="s">
        <v>295</v>
      </c>
      <c r="BV28">
        <v>2</v>
      </c>
      <c r="BW28">
        <v>1621616656.1</v>
      </c>
      <c r="BX28">
        <v>400.264333333333</v>
      </c>
      <c r="BY28">
        <v>420.018666666667</v>
      </c>
      <c r="BZ28">
        <v>4.83341</v>
      </c>
      <c r="CA28">
        <v>0.481022666666667</v>
      </c>
      <c r="CB28">
        <v>392.069666666667</v>
      </c>
      <c r="CC28">
        <v>4.74554</v>
      </c>
      <c r="CD28">
        <v>599.946666666667</v>
      </c>
      <c r="CE28">
        <v>101.264333333333</v>
      </c>
      <c r="CF28">
        <v>0.100295333333333</v>
      </c>
      <c r="CG28">
        <v>18.2689</v>
      </c>
      <c r="CH28">
        <v>17.3544</v>
      </c>
      <c r="CI28">
        <v>999.9</v>
      </c>
      <c r="CJ28">
        <v>0</v>
      </c>
      <c r="CK28">
        <v>0</v>
      </c>
      <c r="CL28">
        <v>9968.33333333333</v>
      </c>
      <c r="CM28">
        <v>0</v>
      </c>
      <c r="CN28">
        <v>2.97400666666667</v>
      </c>
      <c r="CO28">
        <v>599.997666666667</v>
      </c>
      <c r="CP28">
        <v>0.932972</v>
      </c>
      <c r="CQ28">
        <v>0.0670283</v>
      </c>
      <c r="CR28">
        <v>0</v>
      </c>
      <c r="CS28">
        <v>924.161666666667</v>
      </c>
      <c r="CT28">
        <v>4.99951</v>
      </c>
      <c r="CU28">
        <v>5483.06</v>
      </c>
      <c r="CV28">
        <v>4814.04</v>
      </c>
      <c r="CW28">
        <v>37.875</v>
      </c>
      <c r="CX28">
        <v>42.062</v>
      </c>
      <c r="CY28">
        <v>40.5</v>
      </c>
      <c r="CZ28">
        <v>41.375</v>
      </c>
      <c r="DA28">
        <v>39.687</v>
      </c>
      <c r="DB28">
        <v>555.113333333333</v>
      </c>
      <c r="DC28">
        <v>39.88</v>
      </c>
      <c r="DD28">
        <v>0</v>
      </c>
      <c r="DE28">
        <v>1621616660.8</v>
      </c>
      <c r="DF28">
        <v>0</v>
      </c>
      <c r="DG28">
        <v>924.2442</v>
      </c>
      <c r="DH28">
        <v>-2.53053846778067</v>
      </c>
      <c r="DI28">
        <v>-11.2369231008745</v>
      </c>
      <c r="DJ28">
        <v>5483.6352</v>
      </c>
      <c r="DK28">
        <v>15</v>
      </c>
      <c r="DL28">
        <v>1621616362.6</v>
      </c>
      <c r="DM28" t="s">
        <v>296</v>
      </c>
      <c r="DN28">
        <v>1621616342.1</v>
      </c>
      <c r="DO28">
        <v>1621616362.6</v>
      </c>
      <c r="DP28">
        <v>3</v>
      </c>
      <c r="DQ28">
        <v>-0.041</v>
      </c>
      <c r="DR28">
        <v>0.032</v>
      </c>
      <c r="DS28">
        <v>8.331</v>
      </c>
      <c r="DT28">
        <v>0.068</v>
      </c>
      <c r="DU28">
        <v>421</v>
      </c>
      <c r="DV28">
        <v>3</v>
      </c>
      <c r="DW28">
        <v>0.39</v>
      </c>
      <c r="DX28">
        <v>0.05</v>
      </c>
      <c r="DY28">
        <v>-19.64645</v>
      </c>
      <c r="DZ28">
        <v>-0.639100187617189</v>
      </c>
      <c r="EA28">
        <v>0.0925765791115659</v>
      </c>
      <c r="EB28">
        <v>0</v>
      </c>
      <c r="EC28">
        <v>924.396352941177</v>
      </c>
      <c r="ED28">
        <v>-2.79556587966163</v>
      </c>
      <c r="EE28">
        <v>0.34583648655474</v>
      </c>
      <c r="EF28">
        <v>1</v>
      </c>
      <c r="EG28">
        <v>4.311184</v>
      </c>
      <c r="EH28">
        <v>0.261909118198865</v>
      </c>
      <c r="EI28">
        <v>0.0253473962962668</v>
      </c>
      <c r="EJ28">
        <v>0</v>
      </c>
      <c r="EK28">
        <v>1</v>
      </c>
      <c r="EL28">
        <v>3</v>
      </c>
      <c r="EM28" t="s">
        <v>315</v>
      </c>
      <c r="EN28">
        <v>100</v>
      </c>
      <c r="EO28">
        <v>100</v>
      </c>
      <c r="EP28">
        <v>8.194</v>
      </c>
      <c r="EQ28">
        <v>0.088</v>
      </c>
      <c r="ER28">
        <v>5.01928744056008</v>
      </c>
      <c r="ES28">
        <v>0.0095515401478521</v>
      </c>
      <c r="ET28">
        <v>-4.08282145803731e-06</v>
      </c>
      <c r="EU28">
        <v>9.61633180237613e-10</v>
      </c>
      <c r="EV28">
        <v>0.0348779665462137</v>
      </c>
      <c r="EW28">
        <v>0.00964955815971448</v>
      </c>
      <c r="EX28">
        <v>0.000351754833574242</v>
      </c>
      <c r="EY28">
        <v>-6.74969522547015e-06</v>
      </c>
      <c r="EZ28">
        <v>-4</v>
      </c>
      <c r="FA28">
        <v>2054</v>
      </c>
      <c r="FB28">
        <v>1</v>
      </c>
      <c r="FC28">
        <v>24</v>
      </c>
      <c r="FD28">
        <v>5.2</v>
      </c>
      <c r="FE28">
        <v>4.9</v>
      </c>
      <c r="FF28">
        <v>2</v>
      </c>
      <c r="FG28">
        <v>659.83</v>
      </c>
      <c r="FH28">
        <v>388.515</v>
      </c>
      <c r="FI28">
        <v>16.3197</v>
      </c>
      <c r="FJ28">
        <v>28.3469</v>
      </c>
      <c r="FK28">
        <v>29.9989</v>
      </c>
      <c r="FL28">
        <v>28.4112</v>
      </c>
      <c r="FM28">
        <v>28.3905</v>
      </c>
      <c r="FN28">
        <v>20.9846</v>
      </c>
      <c r="FO28">
        <v>100</v>
      </c>
      <c r="FP28">
        <v>0</v>
      </c>
      <c r="FQ28">
        <v>16.35</v>
      </c>
      <c r="FR28">
        <v>420</v>
      </c>
      <c r="FS28">
        <v>0</v>
      </c>
      <c r="FT28">
        <v>99.7339</v>
      </c>
      <c r="FU28">
        <v>100.078</v>
      </c>
    </row>
    <row r="29" spans="1:177">
      <c r="A29">
        <v>13</v>
      </c>
      <c r="B29">
        <v>1621616672.1</v>
      </c>
      <c r="C29">
        <v>180</v>
      </c>
      <c r="D29" t="s">
        <v>322</v>
      </c>
      <c r="E29" t="s">
        <v>323</v>
      </c>
      <c r="G29">
        <v>1621616671.1</v>
      </c>
      <c r="H29">
        <f>CD29*AF29*(BZ29-CA29)/(100*BS29*(1000-AF29*BZ29))</f>
        <v>0</v>
      </c>
      <c r="I29">
        <f>CD29*AF29*(BY29-BX29*(1000-AF29*CA29)/(1000-AF29*BZ29))/(100*BS29)</f>
        <v>0</v>
      </c>
      <c r="J29">
        <f>BX29 - IF(AF29&gt;1, I29*BS29*100.0/(AH29*CL29), 0)</f>
        <v>0</v>
      </c>
      <c r="K29">
        <f>((Q29-H29/2)*J29-I29)/(Q29+H29/2)</f>
        <v>0</v>
      </c>
      <c r="L29">
        <f>K29*(CE29+CF29)/1000.0</f>
        <v>0</v>
      </c>
      <c r="M29">
        <f>(BX29 - IF(AF29&gt;1, I29*BS29*100.0/(AH29*CL29), 0))*(CE29+CF29)/1000.0</f>
        <v>0</v>
      </c>
      <c r="N29">
        <f>2.0/((1/P29-1/O29)+SIGN(P29)*SQRT((1/P29-1/O29)*(1/P29-1/O29) + 4*BT29/((BT29+1)*(BT29+1))*(2*1/P29*1/O29-1/O29*1/O29)))</f>
        <v>0</v>
      </c>
      <c r="O29">
        <f>IF(LEFT(BU29,1)&lt;&gt;"0",IF(LEFT(BU29,1)="1",3.0,BV29),$D$5+$E$5*(CL29*CE29/($K$5*1000))+$F$5*(CL29*CE29/($K$5*1000))*MAX(MIN(BS29,$J$5),$I$5)*MAX(MIN(BS29,$J$5),$I$5)+$G$5*MAX(MIN(BS29,$J$5),$I$5)*(CL29*CE29/($K$5*1000))+$H$5*(CL29*CE29/($K$5*1000))*(CL29*CE29/($K$5*1000)))</f>
        <v>0</v>
      </c>
      <c r="P29">
        <f>H29*(1000-(1000*0.61365*exp(17.502*T29/(240.97+T29))/(CE29+CF29)+BZ29)/2)/(1000*0.61365*exp(17.502*T29/(240.97+T29))/(CE29+CF29)-BZ29)</f>
        <v>0</v>
      </c>
      <c r="Q29">
        <f>1/((BT29+1)/(N29/1.6)+1/(O29/1.37)) + BT29/((BT29+1)/(N29/1.6) + BT29/(O29/1.37))</f>
        <v>0</v>
      </c>
      <c r="R29">
        <f>(BP29*BR29)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BZ29*(CE29+CF29)/1000</f>
        <v>0</v>
      </c>
      <c r="X29">
        <f>0.61365*exp(17.502*CG29/(240.97+CG29))</f>
        <v>0</v>
      </c>
      <c r="Y29">
        <f>(U29-BZ29*(CE29+CF29)/1000)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0</v>
      </c>
      <c r="AE29">
        <v>0</v>
      </c>
      <c r="AF29">
        <f>IF(AD29*$H$13&gt;=AH29,1.0,(AH29/(AH29-AD29*$H$13)))</f>
        <v>0</v>
      </c>
      <c r="AG29">
        <f>(AF29-1)*100</f>
        <v>0</v>
      </c>
      <c r="AH29">
        <f>MAX(0,($B$13+$C$13*CL29)/(1+$D$13*CL29)*CE29/(CG29+273)*$E$13)</f>
        <v>0</v>
      </c>
      <c r="AI29" t="s">
        <v>294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294</v>
      </c>
      <c r="AP29">
        <v>0</v>
      </c>
      <c r="AQ29">
        <v>0</v>
      </c>
      <c r="AR29">
        <f>1-AP29/AQ29</f>
        <v>0</v>
      </c>
      <c r="AS29">
        <v>0.5</v>
      </c>
      <c r="AT29">
        <f>BP29</f>
        <v>0</v>
      </c>
      <c r="AU29">
        <f>I29</f>
        <v>0</v>
      </c>
      <c r="AV29">
        <f>AR29*AS29*AT29</f>
        <v>0</v>
      </c>
      <c r="AW29">
        <f>BB29/AQ29</f>
        <v>0</v>
      </c>
      <c r="AX29">
        <f>(AU29-AN29)/AT29</f>
        <v>0</v>
      </c>
      <c r="AY29">
        <f>(AK29-AQ29)/AQ29</f>
        <v>0</v>
      </c>
      <c r="AZ29" t="s">
        <v>294</v>
      </c>
      <c r="BA29">
        <v>0</v>
      </c>
      <c r="BB29">
        <f>AQ29-BA29</f>
        <v>0</v>
      </c>
      <c r="BC29">
        <f>(AQ29-AP29)/(AQ29-BA29)</f>
        <v>0</v>
      </c>
      <c r="BD29">
        <f>(AK29-AQ29)/(AK29-BA29)</f>
        <v>0</v>
      </c>
      <c r="BE29">
        <f>(AQ29-AP29)/(AQ29-AJ29)</f>
        <v>0</v>
      </c>
      <c r="BF29">
        <f>(AK29-AQ29)/(AK29-AJ29)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>$B$11*CM29+$C$11*CN29+$F$11*CO29*(1-CR29)</f>
        <v>0</v>
      </c>
      <c r="BP29">
        <f>BO29*BQ29</f>
        <v>0</v>
      </c>
      <c r="BQ29">
        <f>($B$11*$D$9+$C$11*$D$9+$F$11*((DB29+CT29)/MAX(DB29+CT29+DC29, 0.1)*$I$9+DC29/MAX(DB29+CT29+DC29, 0.1)*$J$9))/($B$11+$C$11+$F$11)</f>
        <v>0</v>
      </c>
      <c r="BR29">
        <f>($B$11*$K$9+$C$11*$K$9+$F$11*((DB29+CT29)/MAX(DB29+CT29+DC29, 0.1)*$P$9+DC29/MAX(DB29+CT29+DC29, 0.1)*$Q$9))/($B$11+$C$11+$F$11)</f>
        <v>0</v>
      </c>
      <c r="BS29">
        <v>6</v>
      </c>
      <c r="BT29">
        <v>0.5</v>
      </c>
      <c r="BU29" t="s">
        <v>295</v>
      </c>
      <c r="BV29">
        <v>2</v>
      </c>
      <c r="BW29">
        <v>1621616671.1</v>
      </c>
      <c r="BX29">
        <v>400.165666666667</v>
      </c>
      <c r="BY29">
        <v>421.136333333333</v>
      </c>
      <c r="BZ29">
        <v>6.60761333333333</v>
      </c>
      <c r="CA29">
        <v>3.89303333333333</v>
      </c>
      <c r="CB29">
        <v>391.971666666667</v>
      </c>
      <c r="CC29">
        <v>6.49704666666667</v>
      </c>
      <c r="CD29">
        <v>599.925</v>
      </c>
      <c r="CE29">
        <v>101.264</v>
      </c>
      <c r="CF29">
        <v>0.100285266666667</v>
      </c>
      <c r="CG29">
        <v>18.5151666666667</v>
      </c>
      <c r="CH29">
        <v>17.6226333333333</v>
      </c>
      <c r="CI29">
        <v>999.9</v>
      </c>
      <c r="CJ29">
        <v>0</v>
      </c>
      <c r="CK29">
        <v>0</v>
      </c>
      <c r="CL29">
        <v>9940</v>
      </c>
      <c r="CM29">
        <v>0</v>
      </c>
      <c r="CN29">
        <v>3.31701333333333</v>
      </c>
      <c r="CO29">
        <v>599.991333333333</v>
      </c>
      <c r="CP29">
        <v>0.932972</v>
      </c>
      <c r="CQ29">
        <v>0.0670283</v>
      </c>
      <c r="CR29">
        <v>0</v>
      </c>
      <c r="CS29">
        <v>921.771</v>
      </c>
      <c r="CT29">
        <v>4.99951</v>
      </c>
      <c r="CU29">
        <v>5471.6</v>
      </c>
      <c r="CV29">
        <v>4813.98666666667</v>
      </c>
      <c r="CW29">
        <v>37.812</v>
      </c>
      <c r="CX29">
        <v>42.062</v>
      </c>
      <c r="CY29">
        <v>40.437</v>
      </c>
      <c r="CZ29">
        <v>41.375</v>
      </c>
      <c r="DA29">
        <v>39.687</v>
      </c>
      <c r="DB29">
        <v>555.11</v>
      </c>
      <c r="DC29">
        <v>39.88</v>
      </c>
      <c r="DD29">
        <v>0</v>
      </c>
      <c r="DE29">
        <v>1621616675.8</v>
      </c>
      <c r="DF29">
        <v>0</v>
      </c>
      <c r="DG29">
        <v>923.311884615385</v>
      </c>
      <c r="DH29">
        <v>-11.7726837778016</v>
      </c>
      <c r="DI29">
        <v>-50.4294017224503</v>
      </c>
      <c r="DJ29">
        <v>5480.38</v>
      </c>
      <c r="DK29">
        <v>15</v>
      </c>
      <c r="DL29">
        <v>1621616362.6</v>
      </c>
      <c r="DM29" t="s">
        <v>296</v>
      </c>
      <c r="DN29">
        <v>1621616342.1</v>
      </c>
      <c r="DO29">
        <v>1621616362.6</v>
      </c>
      <c r="DP29">
        <v>3</v>
      </c>
      <c r="DQ29">
        <v>-0.041</v>
      </c>
      <c r="DR29">
        <v>0.032</v>
      </c>
      <c r="DS29">
        <v>8.331</v>
      </c>
      <c r="DT29">
        <v>0.068</v>
      </c>
      <c r="DU29">
        <v>421</v>
      </c>
      <c r="DV29">
        <v>3</v>
      </c>
      <c r="DW29">
        <v>0.39</v>
      </c>
      <c r="DX29">
        <v>0.05</v>
      </c>
      <c r="DY29">
        <v>-19.6966525</v>
      </c>
      <c r="DZ29">
        <v>-2.9493151969981</v>
      </c>
      <c r="EA29">
        <v>1.13003047679864</v>
      </c>
      <c r="EB29">
        <v>0</v>
      </c>
      <c r="EC29">
        <v>923.655529411765</v>
      </c>
      <c r="ED29">
        <v>-5.72954171562911</v>
      </c>
      <c r="EE29">
        <v>0.75511090869425</v>
      </c>
      <c r="EF29">
        <v>1</v>
      </c>
      <c r="EG29">
        <v>3.621034</v>
      </c>
      <c r="EH29">
        <v>-8.1101966228893</v>
      </c>
      <c r="EI29">
        <v>0.899111556985005</v>
      </c>
      <c r="EJ29">
        <v>0</v>
      </c>
      <c r="EK29">
        <v>1</v>
      </c>
      <c r="EL29">
        <v>3</v>
      </c>
      <c r="EM29" t="s">
        <v>315</v>
      </c>
      <c r="EN29">
        <v>100</v>
      </c>
      <c r="EO29">
        <v>100</v>
      </c>
      <c r="EP29">
        <v>8.193</v>
      </c>
      <c r="EQ29">
        <v>0.1129</v>
      </c>
      <c r="ER29">
        <v>5.01928744056008</v>
      </c>
      <c r="ES29">
        <v>0.0095515401478521</v>
      </c>
      <c r="ET29">
        <v>-4.08282145803731e-06</v>
      </c>
      <c r="EU29">
        <v>9.61633180237613e-10</v>
      </c>
      <c r="EV29">
        <v>0.0348779665462137</v>
      </c>
      <c r="EW29">
        <v>0.00964955815971448</v>
      </c>
      <c r="EX29">
        <v>0.000351754833574242</v>
      </c>
      <c r="EY29">
        <v>-6.74969522547015e-06</v>
      </c>
      <c r="EZ29">
        <v>-4</v>
      </c>
      <c r="FA29">
        <v>2054</v>
      </c>
      <c r="FB29">
        <v>1</v>
      </c>
      <c r="FC29">
        <v>24</v>
      </c>
      <c r="FD29">
        <v>5.5</v>
      </c>
      <c r="FE29">
        <v>5.2</v>
      </c>
      <c r="FF29">
        <v>2</v>
      </c>
      <c r="FG29">
        <v>659.311</v>
      </c>
      <c r="FH29">
        <v>389.674</v>
      </c>
      <c r="FI29">
        <v>16.8186</v>
      </c>
      <c r="FJ29">
        <v>28.3179</v>
      </c>
      <c r="FK29">
        <v>29.9992</v>
      </c>
      <c r="FL29">
        <v>28.4064</v>
      </c>
      <c r="FM29">
        <v>28.3929</v>
      </c>
      <c r="FN29">
        <v>21.0289</v>
      </c>
      <c r="FO29">
        <v>64.771</v>
      </c>
      <c r="FP29">
        <v>0</v>
      </c>
      <c r="FQ29">
        <v>16.89</v>
      </c>
      <c r="FR29">
        <v>420</v>
      </c>
      <c r="FS29">
        <v>3.1124</v>
      </c>
      <c r="FT29">
        <v>99.7357</v>
      </c>
      <c r="FU29">
        <v>100.078</v>
      </c>
    </row>
    <row r="30" spans="1:177">
      <c r="A30">
        <v>14</v>
      </c>
      <c r="B30">
        <v>1621616687.1</v>
      </c>
      <c r="C30">
        <v>195</v>
      </c>
      <c r="D30" t="s">
        <v>324</v>
      </c>
      <c r="E30" t="s">
        <v>325</v>
      </c>
      <c r="G30">
        <v>1621616686.1</v>
      </c>
      <c r="H30">
        <f>CD30*AF30*(BZ30-CA30)/(100*BS30*(1000-AF30*BZ30))</f>
        <v>0</v>
      </c>
      <c r="I30">
        <f>CD30*AF30*(BY30-BX30*(1000-AF30*CA30)/(1000-AF30*BZ30))/(100*BS30)</f>
        <v>0</v>
      </c>
      <c r="J30">
        <f>BX30 - IF(AF30&gt;1, I30*BS30*100.0/(AH30*CL30), 0)</f>
        <v>0</v>
      </c>
      <c r="K30">
        <f>((Q30-H30/2)*J30-I30)/(Q30+H30/2)</f>
        <v>0</v>
      </c>
      <c r="L30">
        <f>K30*(CE30+CF30)/1000.0</f>
        <v>0</v>
      </c>
      <c r="M30">
        <f>(BX30 - IF(AF30&gt;1, I30*BS30*100.0/(AH30*CL30), 0))*(CE30+CF30)/1000.0</f>
        <v>0</v>
      </c>
      <c r="N30">
        <f>2.0/((1/P30-1/O30)+SIGN(P30)*SQRT((1/P30-1/O30)*(1/P30-1/O30) + 4*BT30/((BT30+1)*(BT30+1))*(2*1/P30*1/O30-1/O30*1/O30)))</f>
        <v>0</v>
      </c>
      <c r="O30">
        <f>IF(LEFT(BU30,1)&lt;&gt;"0",IF(LEFT(BU30,1)="1",3.0,BV30),$D$5+$E$5*(CL30*CE30/($K$5*1000))+$F$5*(CL30*CE30/($K$5*1000))*MAX(MIN(BS30,$J$5),$I$5)*MAX(MIN(BS30,$J$5),$I$5)+$G$5*MAX(MIN(BS30,$J$5),$I$5)*(CL30*CE30/($K$5*1000))+$H$5*(CL30*CE30/($K$5*1000))*(CL30*CE30/($K$5*1000)))</f>
        <v>0</v>
      </c>
      <c r="P30">
        <f>H30*(1000-(1000*0.61365*exp(17.502*T30/(240.97+T30))/(CE30+CF30)+BZ30)/2)/(1000*0.61365*exp(17.502*T30/(240.97+T30))/(CE30+CF30)-BZ30)</f>
        <v>0</v>
      </c>
      <c r="Q30">
        <f>1/((BT30+1)/(N30/1.6)+1/(O30/1.37)) + BT30/((BT30+1)/(N30/1.6) + BT30/(O30/1.37))</f>
        <v>0</v>
      </c>
      <c r="R30">
        <f>(BP30*BR30)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BZ30*(CE30+CF30)/1000</f>
        <v>0</v>
      </c>
      <c r="X30">
        <f>0.61365*exp(17.502*CG30/(240.97+CG30))</f>
        <v>0</v>
      </c>
      <c r="Y30">
        <f>(U30-BZ30*(CE30+CF30)/1000)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0</v>
      </c>
      <c r="AE30">
        <v>0</v>
      </c>
      <c r="AF30">
        <f>IF(AD30*$H$13&gt;=AH30,1.0,(AH30/(AH30-AD30*$H$13)))</f>
        <v>0</v>
      </c>
      <c r="AG30">
        <f>(AF30-1)*100</f>
        <v>0</v>
      </c>
      <c r="AH30">
        <f>MAX(0,($B$13+$C$13*CL30)/(1+$D$13*CL30)*CE30/(CG30+273)*$E$13)</f>
        <v>0</v>
      </c>
      <c r="AI30" t="s">
        <v>294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294</v>
      </c>
      <c r="AP30">
        <v>0</v>
      </c>
      <c r="AQ30">
        <v>0</v>
      </c>
      <c r="AR30">
        <f>1-AP30/AQ30</f>
        <v>0</v>
      </c>
      <c r="AS30">
        <v>0.5</v>
      </c>
      <c r="AT30">
        <f>BP30</f>
        <v>0</v>
      </c>
      <c r="AU30">
        <f>I30</f>
        <v>0</v>
      </c>
      <c r="AV30">
        <f>AR30*AS30*AT30</f>
        <v>0</v>
      </c>
      <c r="AW30">
        <f>BB30/AQ30</f>
        <v>0</v>
      </c>
      <c r="AX30">
        <f>(AU30-AN30)/AT30</f>
        <v>0</v>
      </c>
      <c r="AY30">
        <f>(AK30-AQ30)/AQ30</f>
        <v>0</v>
      </c>
      <c r="AZ30" t="s">
        <v>294</v>
      </c>
      <c r="BA30">
        <v>0</v>
      </c>
      <c r="BB30">
        <f>AQ30-BA30</f>
        <v>0</v>
      </c>
      <c r="BC30">
        <f>(AQ30-AP30)/(AQ30-BA30)</f>
        <v>0</v>
      </c>
      <c r="BD30">
        <f>(AK30-AQ30)/(AK30-BA30)</f>
        <v>0</v>
      </c>
      <c r="BE30">
        <f>(AQ30-AP30)/(AQ30-AJ30)</f>
        <v>0</v>
      </c>
      <c r="BF30">
        <f>(AK30-AQ30)/(AK30-AJ30)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$B$11*CM30+$C$11*CN30+$F$11*CO30*(1-CR30)</f>
        <v>0</v>
      </c>
      <c r="BP30">
        <f>BO30*BQ30</f>
        <v>0</v>
      </c>
      <c r="BQ30">
        <f>($B$11*$D$9+$C$11*$D$9+$F$11*((DB30+CT30)/MAX(DB30+CT30+DC30, 0.1)*$I$9+DC30/MAX(DB30+CT30+DC30, 0.1)*$J$9))/($B$11+$C$11+$F$11)</f>
        <v>0</v>
      </c>
      <c r="BR30">
        <f>($B$11*$K$9+$C$11*$K$9+$F$11*((DB30+CT30)/MAX(DB30+CT30+DC30, 0.1)*$P$9+DC30/MAX(DB30+CT30+DC30, 0.1)*$Q$9))/($B$11+$C$11+$F$11)</f>
        <v>0</v>
      </c>
      <c r="BS30">
        <v>6</v>
      </c>
      <c r="BT30">
        <v>0.5</v>
      </c>
      <c r="BU30" t="s">
        <v>295</v>
      </c>
      <c r="BV30">
        <v>2</v>
      </c>
      <c r="BW30">
        <v>1621616686.1</v>
      </c>
      <c r="BX30">
        <v>400.294666666667</v>
      </c>
      <c r="BY30">
        <v>420.191333333333</v>
      </c>
      <c r="BZ30">
        <v>6.64858666666667</v>
      </c>
      <c r="CA30">
        <v>2.12031666666667</v>
      </c>
      <c r="CB30">
        <v>392.1</v>
      </c>
      <c r="CC30">
        <v>6.53747666666667</v>
      </c>
      <c r="CD30">
        <v>600.019</v>
      </c>
      <c r="CE30">
        <v>101.263333333333</v>
      </c>
      <c r="CF30">
        <v>0.100453</v>
      </c>
      <c r="CG30">
        <v>18.7689333333333</v>
      </c>
      <c r="CH30">
        <v>17.8900666666667</v>
      </c>
      <c r="CI30">
        <v>999.9</v>
      </c>
      <c r="CJ30">
        <v>0</v>
      </c>
      <c r="CK30">
        <v>0</v>
      </c>
      <c r="CL30">
        <v>10020</v>
      </c>
      <c r="CM30">
        <v>0</v>
      </c>
      <c r="CN30">
        <v>3.67511</v>
      </c>
      <c r="CO30">
        <v>599.988333333333</v>
      </c>
      <c r="CP30">
        <v>0.932972</v>
      </c>
      <c r="CQ30">
        <v>0.0670283</v>
      </c>
      <c r="CR30">
        <v>0</v>
      </c>
      <c r="CS30">
        <v>921.693666666667</v>
      </c>
      <c r="CT30">
        <v>4.99951</v>
      </c>
      <c r="CU30">
        <v>5478.04666666667</v>
      </c>
      <c r="CV30">
        <v>4813.96</v>
      </c>
      <c r="CW30">
        <v>37.812</v>
      </c>
      <c r="CX30">
        <v>42.062</v>
      </c>
      <c r="CY30">
        <v>40.437</v>
      </c>
      <c r="CZ30">
        <v>41.375</v>
      </c>
      <c r="DA30">
        <v>39.687</v>
      </c>
      <c r="DB30">
        <v>555.11</v>
      </c>
      <c r="DC30">
        <v>39.88</v>
      </c>
      <c r="DD30">
        <v>0</v>
      </c>
      <c r="DE30">
        <v>1621616690.8</v>
      </c>
      <c r="DF30">
        <v>0</v>
      </c>
      <c r="DG30">
        <v>920.83512</v>
      </c>
      <c r="DH30">
        <v>7.4752308004431</v>
      </c>
      <c r="DI30">
        <v>59.6507693463323</v>
      </c>
      <c r="DJ30">
        <v>5470.916</v>
      </c>
      <c r="DK30">
        <v>15</v>
      </c>
      <c r="DL30">
        <v>1621616362.6</v>
      </c>
      <c r="DM30" t="s">
        <v>296</v>
      </c>
      <c r="DN30">
        <v>1621616342.1</v>
      </c>
      <c r="DO30">
        <v>1621616362.6</v>
      </c>
      <c r="DP30">
        <v>3</v>
      </c>
      <c r="DQ30">
        <v>-0.041</v>
      </c>
      <c r="DR30">
        <v>0.032</v>
      </c>
      <c r="DS30">
        <v>8.331</v>
      </c>
      <c r="DT30">
        <v>0.068</v>
      </c>
      <c r="DU30">
        <v>421</v>
      </c>
      <c r="DV30">
        <v>3</v>
      </c>
      <c r="DW30">
        <v>0.39</v>
      </c>
      <c r="DX30">
        <v>0.05</v>
      </c>
      <c r="DY30">
        <v>-20.0723925</v>
      </c>
      <c r="DZ30">
        <v>2.35306378986867</v>
      </c>
      <c r="EA30">
        <v>0.726155633933767</v>
      </c>
      <c r="EB30">
        <v>0</v>
      </c>
      <c r="EC30">
        <v>921.332657142857</v>
      </c>
      <c r="ED30">
        <v>-5.19941611677724</v>
      </c>
      <c r="EE30">
        <v>1.04371695514108</v>
      </c>
      <c r="EF30">
        <v>1</v>
      </c>
      <c r="EG30">
        <v>3.573542</v>
      </c>
      <c r="EH30">
        <v>8.58177928705441</v>
      </c>
      <c r="EI30">
        <v>0.84619601011586</v>
      </c>
      <c r="EJ30">
        <v>0</v>
      </c>
      <c r="EK30">
        <v>1</v>
      </c>
      <c r="EL30">
        <v>3</v>
      </c>
      <c r="EM30" t="s">
        <v>315</v>
      </c>
      <c r="EN30">
        <v>100</v>
      </c>
      <c r="EO30">
        <v>100</v>
      </c>
      <c r="EP30">
        <v>8.195</v>
      </c>
      <c r="EQ30">
        <v>0.1103</v>
      </c>
      <c r="ER30">
        <v>5.01928744056008</v>
      </c>
      <c r="ES30">
        <v>0.0095515401478521</v>
      </c>
      <c r="ET30">
        <v>-4.08282145803731e-06</v>
      </c>
      <c r="EU30">
        <v>9.61633180237613e-10</v>
      </c>
      <c r="EV30">
        <v>0.0348779665462137</v>
      </c>
      <c r="EW30">
        <v>0.00964955815971448</v>
      </c>
      <c r="EX30">
        <v>0.000351754833574242</v>
      </c>
      <c r="EY30">
        <v>-6.74969522547015e-06</v>
      </c>
      <c r="EZ30">
        <v>-4</v>
      </c>
      <c r="FA30">
        <v>2054</v>
      </c>
      <c r="FB30">
        <v>1</v>
      </c>
      <c r="FC30">
        <v>24</v>
      </c>
      <c r="FD30">
        <v>5.8</v>
      </c>
      <c r="FE30">
        <v>5.4</v>
      </c>
      <c r="FF30">
        <v>2</v>
      </c>
      <c r="FG30">
        <v>659.89</v>
      </c>
      <c r="FH30">
        <v>389.839</v>
      </c>
      <c r="FI30">
        <v>17.3123</v>
      </c>
      <c r="FJ30">
        <v>28.2865</v>
      </c>
      <c r="FK30">
        <v>29.9996</v>
      </c>
      <c r="FL30">
        <v>28.3895</v>
      </c>
      <c r="FM30">
        <v>28.3665</v>
      </c>
      <c r="FN30">
        <v>20.9962</v>
      </c>
      <c r="FO30">
        <v>79.4511</v>
      </c>
      <c r="FP30">
        <v>0</v>
      </c>
      <c r="FQ30">
        <v>17.36</v>
      </c>
      <c r="FR30">
        <v>420</v>
      </c>
      <c r="FS30">
        <v>1.62701</v>
      </c>
      <c r="FT30">
        <v>99.7346</v>
      </c>
      <c r="FU30">
        <v>100.085</v>
      </c>
    </row>
    <row r="31" spans="1:177">
      <c r="A31">
        <v>15</v>
      </c>
      <c r="B31">
        <v>1621616702.1</v>
      </c>
      <c r="C31">
        <v>210</v>
      </c>
      <c r="D31" t="s">
        <v>326</v>
      </c>
      <c r="E31" t="s">
        <v>327</v>
      </c>
      <c r="G31">
        <v>1621616701.1</v>
      </c>
      <c r="H31">
        <f>CD31*AF31*(BZ31-CA31)/(100*BS31*(1000-AF31*BZ31))</f>
        <v>0</v>
      </c>
      <c r="I31">
        <f>CD31*AF31*(BY31-BX31*(1000-AF31*CA31)/(1000-AF31*BZ31))/(100*BS31)</f>
        <v>0</v>
      </c>
      <c r="J31">
        <f>BX31 - IF(AF31&gt;1, I31*BS31*100.0/(AH31*CL31), 0)</f>
        <v>0</v>
      </c>
      <c r="K31">
        <f>((Q31-H31/2)*J31-I31)/(Q31+H31/2)</f>
        <v>0</v>
      </c>
      <c r="L31">
        <f>K31*(CE31+CF31)/1000.0</f>
        <v>0</v>
      </c>
      <c r="M31">
        <f>(BX31 - IF(AF31&gt;1, I31*BS31*100.0/(AH31*CL31), 0))*(CE31+CF31)/1000.0</f>
        <v>0</v>
      </c>
      <c r="N31">
        <f>2.0/((1/P31-1/O31)+SIGN(P31)*SQRT((1/P31-1/O31)*(1/P31-1/O31) + 4*BT31/((BT31+1)*(BT31+1))*(2*1/P31*1/O31-1/O31*1/O31)))</f>
        <v>0</v>
      </c>
      <c r="O31">
        <f>IF(LEFT(BU31,1)&lt;&gt;"0",IF(LEFT(BU31,1)="1",3.0,BV31),$D$5+$E$5*(CL31*CE31/($K$5*1000))+$F$5*(CL31*CE31/($K$5*1000))*MAX(MIN(BS31,$J$5),$I$5)*MAX(MIN(BS31,$J$5),$I$5)+$G$5*MAX(MIN(BS31,$J$5),$I$5)*(CL31*CE31/($K$5*1000))+$H$5*(CL31*CE31/($K$5*1000))*(CL31*CE31/($K$5*1000)))</f>
        <v>0</v>
      </c>
      <c r="P31">
        <f>H31*(1000-(1000*0.61365*exp(17.502*T31/(240.97+T31))/(CE31+CF31)+BZ31)/2)/(1000*0.61365*exp(17.502*T31/(240.97+T31))/(CE31+CF31)-BZ31)</f>
        <v>0</v>
      </c>
      <c r="Q31">
        <f>1/((BT31+1)/(N31/1.6)+1/(O31/1.37)) + BT31/((BT31+1)/(N31/1.6) + BT31/(O31/1.37))</f>
        <v>0</v>
      </c>
      <c r="R31">
        <f>(BP31*BR31)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BZ31*(CE31+CF31)/1000</f>
        <v>0</v>
      </c>
      <c r="X31">
        <f>0.61365*exp(17.502*CG31/(240.97+CG31))</f>
        <v>0</v>
      </c>
      <c r="Y31">
        <f>(U31-BZ31*(CE31+CF31)/1000)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0</v>
      </c>
      <c r="AE31">
        <v>0</v>
      </c>
      <c r="AF31">
        <f>IF(AD31*$H$13&gt;=AH31,1.0,(AH31/(AH31-AD31*$H$13)))</f>
        <v>0</v>
      </c>
      <c r="AG31">
        <f>(AF31-1)*100</f>
        <v>0</v>
      </c>
      <c r="AH31">
        <f>MAX(0,($B$13+$C$13*CL31)/(1+$D$13*CL31)*CE31/(CG31+273)*$E$13)</f>
        <v>0</v>
      </c>
      <c r="AI31" t="s">
        <v>294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294</v>
      </c>
      <c r="AP31">
        <v>0</v>
      </c>
      <c r="AQ31">
        <v>0</v>
      </c>
      <c r="AR31">
        <f>1-AP31/AQ31</f>
        <v>0</v>
      </c>
      <c r="AS31">
        <v>0.5</v>
      </c>
      <c r="AT31">
        <f>BP31</f>
        <v>0</v>
      </c>
      <c r="AU31">
        <f>I31</f>
        <v>0</v>
      </c>
      <c r="AV31">
        <f>AR31*AS31*AT31</f>
        <v>0</v>
      </c>
      <c r="AW31">
        <f>BB31/AQ31</f>
        <v>0</v>
      </c>
      <c r="AX31">
        <f>(AU31-AN31)/AT31</f>
        <v>0</v>
      </c>
      <c r="AY31">
        <f>(AK31-AQ31)/AQ31</f>
        <v>0</v>
      </c>
      <c r="AZ31" t="s">
        <v>294</v>
      </c>
      <c r="BA31">
        <v>0</v>
      </c>
      <c r="BB31">
        <f>AQ31-BA31</f>
        <v>0</v>
      </c>
      <c r="BC31">
        <f>(AQ31-AP31)/(AQ31-BA31)</f>
        <v>0</v>
      </c>
      <c r="BD31">
        <f>(AK31-AQ31)/(AK31-BA31)</f>
        <v>0</v>
      </c>
      <c r="BE31">
        <f>(AQ31-AP31)/(AQ31-AJ31)</f>
        <v>0</v>
      </c>
      <c r="BF31">
        <f>(AK31-AQ31)/(AK31-AJ31)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>$B$11*CM31+$C$11*CN31+$F$11*CO31*(1-CR31)</f>
        <v>0</v>
      </c>
      <c r="BP31">
        <f>BO31*BQ31</f>
        <v>0</v>
      </c>
      <c r="BQ31">
        <f>($B$11*$D$9+$C$11*$D$9+$F$11*((DB31+CT31)/MAX(DB31+CT31+DC31, 0.1)*$I$9+DC31/MAX(DB31+CT31+DC31, 0.1)*$J$9))/($B$11+$C$11+$F$11)</f>
        <v>0</v>
      </c>
      <c r="BR31">
        <f>($B$11*$K$9+$C$11*$K$9+$F$11*((DB31+CT31)/MAX(DB31+CT31+DC31, 0.1)*$P$9+DC31/MAX(DB31+CT31+DC31, 0.1)*$Q$9))/($B$11+$C$11+$F$11)</f>
        <v>0</v>
      </c>
      <c r="BS31">
        <v>6</v>
      </c>
      <c r="BT31">
        <v>0.5</v>
      </c>
      <c r="BU31" t="s">
        <v>295</v>
      </c>
      <c r="BV31">
        <v>2</v>
      </c>
      <c r="BW31">
        <v>1621616701.1</v>
      </c>
      <c r="BX31">
        <v>399.984666666667</v>
      </c>
      <c r="BY31">
        <v>420.072333333333</v>
      </c>
      <c r="BZ31">
        <v>6.02732</v>
      </c>
      <c r="CA31">
        <v>1.52126333333333</v>
      </c>
      <c r="CB31">
        <v>391.792333333333</v>
      </c>
      <c r="CC31">
        <v>5.92433333333333</v>
      </c>
      <c r="CD31">
        <v>600.023333333333</v>
      </c>
      <c r="CE31">
        <v>101.260333333333</v>
      </c>
      <c r="CF31">
        <v>0.100690066666667</v>
      </c>
      <c r="CG31">
        <v>19.0236666666667</v>
      </c>
      <c r="CH31">
        <v>18.0813666666667</v>
      </c>
      <c r="CI31">
        <v>999.9</v>
      </c>
      <c r="CJ31">
        <v>0</v>
      </c>
      <c r="CK31">
        <v>0</v>
      </c>
      <c r="CL31">
        <v>9960</v>
      </c>
      <c r="CM31">
        <v>0</v>
      </c>
      <c r="CN31">
        <v>4.12743</v>
      </c>
      <c r="CO31">
        <v>600.000333333333</v>
      </c>
      <c r="CP31">
        <v>0.932972</v>
      </c>
      <c r="CQ31">
        <v>0.0670283</v>
      </c>
      <c r="CR31">
        <v>0</v>
      </c>
      <c r="CS31">
        <v>923.323666666667</v>
      </c>
      <c r="CT31">
        <v>4.99951</v>
      </c>
      <c r="CU31">
        <v>5491.25</v>
      </c>
      <c r="CV31">
        <v>4814.06</v>
      </c>
      <c r="CW31">
        <v>37.812</v>
      </c>
      <c r="CX31">
        <v>42</v>
      </c>
      <c r="CY31">
        <v>40.437</v>
      </c>
      <c r="CZ31">
        <v>41.375</v>
      </c>
      <c r="DA31">
        <v>39.687</v>
      </c>
      <c r="DB31">
        <v>555.12</v>
      </c>
      <c r="DC31">
        <v>39.88</v>
      </c>
      <c r="DD31">
        <v>0</v>
      </c>
      <c r="DE31">
        <v>1621616705.8</v>
      </c>
      <c r="DF31">
        <v>0</v>
      </c>
      <c r="DG31">
        <v>922.878846153846</v>
      </c>
      <c r="DH31">
        <v>5.64875213229198</v>
      </c>
      <c r="DI31">
        <v>43.1196581577897</v>
      </c>
      <c r="DJ31">
        <v>5487.87038461538</v>
      </c>
      <c r="DK31">
        <v>15</v>
      </c>
      <c r="DL31">
        <v>1621616362.6</v>
      </c>
      <c r="DM31" t="s">
        <v>296</v>
      </c>
      <c r="DN31">
        <v>1621616342.1</v>
      </c>
      <c r="DO31">
        <v>1621616362.6</v>
      </c>
      <c r="DP31">
        <v>3</v>
      </c>
      <c r="DQ31">
        <v>-0.041</v>
      </c>
      <c r="DR31">
        <v>0.032</v>
      </c>
      <c r="DS31">
        <v>8.331</v>
      </c>
      <c r="DT31">
        <v>0.068</v>
      </c>
      <c r="DU31">
        <v>421</v>
      </c>
      <c r="DV31">
        <v>3</v>
      </c>
      <c r="DW31">
        <v>0.39</v>
      </c>
      <c r="DX31">
        <v>0.05</v>
      </c>
      <c r="DY31">
        <v>-19.9359075</v>
      </c>
      <c r="DZ31">
        <v>-1.00344652908066</v>
      </c>
      <c r="EA31">
        <v>0.143270679811851</v>
      </c>
      <c r="EB31">
        <v>0</v>
      </c>
      <c r="EC31">
        <v>922.350914285714</v>
      </c>
      <c r="ED31">
        <v>7.85772227905544</v>
      </c>
      <c r="EE31">
        <v>0.842877973592457</v>
      </c>
      <c r="EF31">
        <v>1</v>
      </c>
      <c r="EG31">
        <v>4.5221105</v>
      </c>
      <c r="EH31">
        <v>0.0872899812382768</v>
      </c>
      <c r="EI31">
        <v>0.0267592511993516</v>
      </c>
      <c r="EJ31">
        <v>1</v>
      </c>
      <c r="EK31">
        <v>2</v>
      </c>
      <c r="EL31">
        <v>3</v>
      </c>
      <c r="EM31" t="s">
        <v>308</v>
      </c>
      <c r="EN31">
        <v>100</v>
      </c>
      <c r="EO31">
        <v>100</v>
      </c>
      <c r="EP31">
        <v>8.191</v>
      </c>
      <c r="EQ31">
        <v>0.1027</v>
      </c>
      <c r="ER31">
        <v>5.01928744056008</v>
      </c>
      <c r="ES31">
        <v>0.0095515401478521</v>
      </c>
      <c r="ET31">
        <v>-4.08282145803731e-06</v>
      </c>
      <c r="EU31">
        <v>9.61633180237613e-10</v>
      </c>
      <c r="EV31">
        <v>0.0348779665462137</v>
      </c>
      <c r="EW31">
        <v>0.00964955815971448</v>
      </c>
      <c r="EX31">
        <v>0.000351754833574242</v>
      </c>
      <c r="EY31">
        <v>-6.74969522547015e-06</v>
      </c>
      <c r="EZ31">
        <v>-4</v>
      </c>
      <c r="FA31">
        <v>2054</v>
      </c>
      <c r="FB31">
        <v>1</v>
      </c>
      <c r="FC31">
        <v>24</v>
      </c>
      <c r="FD31">
        <v>6</v>
      </c>
      <c r="FE31">
        <v>5.7</v>
      </c>
      <c r="FF31">
        <v>2</v>
      </c>
      <c r="FG31">
        <v>660.469</v>
      </c>
      <c r="FH31">
        <v>389.496</v>
      </c>
      <c r="FI31">
        <v>17.822</v>
      </c>
      <c r="FJ31">
        <v>28.2552</v>
      </c>
      <c r="FK31">
        <v>29.9994</v>
      </c>
      <c r="FL31">
        <v>28.3727</v>
      </c>
      <c r="FM31">
        <v>28.3497</v>
      </c>
      <c r="FN31">
        <v>20.9925</v>
      </c>
      <c r="FO31">
        <v>82.5906</v>
      </c>
      <c r="FP31">
        <v>0</v>
      </c>
      <c r="FQ31">
        <v>17.83</v>
      </c>
      <c r="FR31">
        <v>420</v>
      </c>
      <c r="FS31">
        <v>1.4275</v>
      </c>
      <c r="FT31">
        <v>99.7424</v>
      </c>
      <c r="FU31">
        <v>100.087</v>
      </c>
    </row>
    <row r="32" spans="1:177">
      <c r="A32">
        <v>16</v>
      </c>
      <c r="B32">
        <v>1621616717.1</v>
      </c>
      <c r="C32">
        <v>225</v>
      </c>
      <c r="D32" t="s">
        <v>328</v>
      </c>
      <c r="E32" t="s">
        <v>329</v>
      </c>
      <c r="G32">
        <v>1621616716.1</v>
      </c>
      <c r="H32">
        <f>CD32*AF32*(BZ32-CA32)/(100*BS32*(1000-AF32*BZ32))</f>
        <v>0</v>
      </c>
      <c r="I32">
        <f>CD32*AF32*(BY32-BX32*(1000-AF32*CA32)/(1000-AF32*BZ32))/(100*BS32)</f>
        <v>0</v>
      </c>
      <c r="J32">
        <f>BX32 - IF(AF32&gt;1, I32*BS32*100.0/(AH32*CL32), 0)</f>
        <v>0</v>
      </c>
      <c r="K32">
        <f>((Q32-H32/2)*J32-I32)/(Q32+H32/2)</f>
        <v>0</v>
      </c>
      <c r="L32">
        <f>K32*(CE32+CF32)/1000.0</f>
        <v>0</v>
      </c>
      <c r="M32">
        <f>(BX32 - IF(AF32&gt;1, I32*BS32*100.0/(AH32*CL32), 0))*(CE32+CF32)/1000.0</f>
        <v>0</v>
      </c>
      <c r="N32">
        <f>2.0/((1/P32-1/O32)+SIGN(P32)*SQRT((1/P32-1/O32)*(1/P32-1/O32) + 4*BT32/((BT32+1)*(BT32+1))*(2*1/P32*1/O32-1/O32*1/O32)))</f>
        <v>0</v>
      </c>
      <c r="O32">
        <f>IF(LEFT(BU32,1)&lt;&gt;"0",IF(LEFT(BU32,1)="1",3.0,BV32),$D$5+$E$5*(CL32*CE32/($K$5*1000))+$F$5*(CL32*CE32/($K$5*1000))*MAX(MIN(BS32,$J$5),$I$5)*MAX(MIN(BS32,$J$5),$I$5)+$G$5*MAX(MIN(BS32,$J$5),$I$5)*(CL32*CE32/($K$5*1000))+$H$5*(CL32*CE32/($K$5*1000))*(CL32*CE32/($K$5*1000)))</f>
        <v>0</v>
      </c>
      <c r="P32">
        <f>H32*(1000-(1000*0.61365*exp(17.502*T32/(240.97+T32))/(CE32+CF32)+BZ32)/2)/(1000*0.61365*exp(17.502*T32/(240.97+T32))/(CE32+CF32)-BZ32)</f>
        <v>0</v>
      </c>
      <c r="Q32">
        <f>1/((BT32+1)/(N32/1.6)+1/(O32/1.37)) + BT32/((BT32+1)/(N32/1.6) + BT32/(O32/1.37))</f>
        <v>0</v>
      </c>
      <c r="R32">
        <f>(BP32*BR32)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BZ32*(CE32+CF32)/1000</f>
        <v>0</v>
      </c>
      <c r="X32">
        <f>0.61365*exp(17.502*CG32/(240.97+CG32))</f>
        <v>0</v>
      </c>
      <c r="Y32">
        <f>(U32-BZ32*(CE32+CF32)/1000)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0</v>
      </c>
      <c r="AE32">
        <v>0</v>
      </c>
      <c r="AF32">
        <f>IF(AD32*$H$13&gt;=AH32,1.0,(AH32/(AH32-AD32*$H$13)))</f>
        <v>0</v>
      </c>
      <c r="AG32">
        <f>(AF32-1)*100</f>
        <v>0</v>
      </c>
      <c r="AH32">
        <f>MAX(0,($B$13+$C$13*CL32)/(1+$D$13*CL32)*CE32/(CG32+273)*$E$13)</f>
        <v>0</v>
      </c>
      <c r="AI32" t="s">
        <v>294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294</v>
      </c>
      <c r="AP32">
        <v>0</v>
      </c>
      <c r="AQ32">
        <v>0</v>
      </c>
      <c r="AR32">
        <f>1-AP32/AQ32</f>
        <v>0</v>
      </c>
      <c r="AS32">
        <v>0.5</v>
      </c>
      <c r="AT32">
        <f>BP32</f>
        <v>0</v>
      </c>
      <c r="AU32">
        <f>I32</f>
        <v>0</v>
      </c>
      <c r="AV32">
        <f>AR32*AS32*AT32</f>
        <v>0</v>
      </c>
      <c r="AW32">
        <f>BB32/AQ32</f>
        <v>0</v>
      </c>
      <c r="AX32">
        <f>(AU32-AN32)/AT32</f>
        <v>0</v>
      </c>
      <c r="AY32">
        <f>(AK32-AQ32)/AQ32</f>
        <v>0</v>
      </c>
      <c r="AZ32" t="s">
        <v>294</v>
      </c>
      <c r="BA32">
        <v>0</v>
      </c>
      <c r="BB32">
        <f>AQ32-BA32</f>
        <v>0</v>
      </c>
      <c r="BC32">
        <f>(AQ32-AP32)/(AQ32-BA32)</f>
        <v>0</v>
      </c>
      <c r="BD32">
        <f>(AK32-AQ32)/(AK32-BA32)</f>
        <v>0</v>
      </c>
      <c r="BE32">
        <f>(AQ32-AP32)/(AQ32-AJ32)</f>
        <v>0</v>
      </c>
      <c r="BF32">
        <f>(AK32-AQ32)/(AK32-AJ32)</f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>$B$11*CM32+$C$11*CN32+$F$11*CO32*(1-CR32)</f>
        <v>0</v>
      </c>
      <c r="BP32">
        <f>BO32*BQ32</f>
        <v>0</v>
      </c>
      <c r="BQ32">
        <f>($B$11*$D$9+$C$11*$D$9+$F$11*((DB32+CT32)/MAX(DB32+CT32+DC32, 0.1)*$I$9+DC32/MAX(DB32+CT32+DC32, 0.1)*$J$9))/($B$11+$C$11+$F$11)</f>
        <v>0</v>
      </c>
      <c r="BR32">
        <f>($B$11*$K$9+$C$11*$K$9+$F$11*((DB32+CT32)/MAX(DB32+CT32+DC32, 0.1)*$P$9+DC32/MAX(DB32+CT32+DC32, 0.1)*$Q$9))/($B$11+$C$11+$F$11)</f>
        <v>0</v>
      </c>
      <c r="BS32">
        <v>6</v>
      </c>
      <c r="BT32">
        <v>0.5</v>
      </c>
      <c r="BU32" t="s">
        <v>295</v>
      </c>
      <c r="BV32">
        <v>2</v>
      </c>
      <c r="BW32">
        <v>1621616716.1</v>
      </c>
      <c r="BX32">
        <v>399.692333333333</v>
      </c>
      <c r="BY32">
        <v>420.020333333333</v>
      </c>
      <c r="BZ32">
        <v>5.92503333333333</v>
      </c>
      <c r="CA32">
        <v>1.46320333333333</v>
      </c>
      <c r="CB32">
        <v>391.501666666667</v>
      </c>
      <c r="CC32">
        <v>5.82336666666667</v>
      </c>
      <c r="CD32">
        <v>600.258</v>
      </c>
      <c r="CE32">
        <v>101.260333333333</v>
      </c>
      <c r="CF32">
        <v>0.100682833333333</v>
      </c>
      <c r="CG32">
        <v>19.2834</v>
      </c>
      <c r="CH32">
        <v>18.2759333333333</v>
      </c>
      <c r="CI32">
        <v>999.9</v>
      </c>
      <c r="CJ32">
        <v>0</v>
      </c>
      <c r="CK32">
        <v>0</v>
      </c>
      <c r="CL32">
        <v>9996.66666666667</v>
      </c>
      <c r="CM32">
        <v>0</v>
      </c>
      <c r="CN32">
        <v>4.07089</v>
      </c>
      <c r="CO32">
        <v>599.996</v>
      </c>
      <c r="CP32">
        <v>0.932972</v>
      </c>
      <c r="CQ32">
        <v>0.0670283</v>
      </c>
      <c r="CR32">
        <v>0</v>
      </c>
      <c r="CS32">
        <v>923.908666666667</v>
      </c>
      <c r="CT32">
        <v>4.99951</v>
      </c>
      <c r="CU32">
        <v>5494.96666666667</v>
      </c>
      <c r="CV32">
        <v>4814.02666666667</v>
      </c>
      <c r="CW32">
        <v>37.812</v>
      </c>
      <c r="CX32">
        <v>42</v>
      </c>
      <c r="CY32">
        <v>40.3956666666667</v>
      </c>
      <c r="CZ32">
        <v>41.375</v>
      </c>
      <c r="DA32">
        <v>39.687</v>
      </c>
      <c r="DB32">
        <v>555.113333333333</v>
      </c>
      <c r="DC32">
        <v>39.88</v>
      </c>
      <c r="DD32">
        <v>0</v>
      </c>
      <c r="DE32">
        <v>1621616720.8</v>
      </c>
      <c r="DF32">
        <v>0</v>
      </c>
      <c r="DG32">
        <v>923.75236</v>
      </c>
      <c r="DH32">
        <v>1.80515385156811</v>
      </c>
      <c r="DI32">
        <v>11.6930769318505</v>
      </c>
      <c r="DJ32">
        <v>5493.6068</v>
      </c>
      <c r="DK32">
        <v>15</v>
      </c>
      <c r="DL32">
        <v>1621616362.6</v>
      </c>
      <c r="DM32" t="s">
        <v>296</v>
      </c>
      <c r="DN32">
        <v>1621616342.1</v>
      </c>
      <c r="DO32">
        <v>1621616362.6</v>
      </c>
      <c r="DP32">
        <v>3</v>
      </c>
      <c r="DQ32">
        <v>-0.041</v>
      </c>
      <c r="DR32">
        <v>0.032</v>
      </c>
      <c r="DS32">
        <v>8.331</v>
      </c>
      <c r="DT32">
        <v>0.068</v>
      </c>
      <c r="DU32">
        <v>421</v>
      </c>
      <c r="DV32">
        <v>3</v>
      </c>
      <c r="DW32">
        <v>0.39</v>
      </c>
      <c r="DX32">
        <v>0.05</v>
      </c>
      <c r="DY32">
        <v>-20.2063</v>
      </c>
      <c r="DZ32">
        <v>-0.846112570356484</v>
      </c>
      <c r="EA32">
        <v>0.134387685447737</v>
      </c>
      <c r="EB32">
        <v>0</v>
      </c>
      <c r="EC32">
        <v>923.560142857143</v>
      </c>
      <c r="ED32">
        <v>2.46288112328654</v>
      </c>
      <c r="EE32">
        <v>0.326821851241591</v>
      </c>
      <c r="EF32">
        <v>1</v>
      </c>
      <c r="EG32">
        <v>4.48188725</v>
      </c>
      <c r="EH32">
        <v>-0.243639512195131</v>
      </c>
      <c r="EI32">
        <v>0.0254673882629825</v>
      </c>
      <c r="EJ32">
        <v>0</v>
      </c>
      <c r="EK32">
        <v>1</v>
      </c>
      <c r="EL32">
        <v>3</v>
      </c>
      <c r="EM32" t="s">
        <v>315</v>
      </c>
      <c r="EN32">
        <v>100</v>
      </c>
      <c r="EO32">
        <v>100</v>
      </c>
      <c r="EP32">
        <v>8.191</v>
      </c>
      <c r="EQ32">
        <v>0.1017</v>
      </c>
      <c r="ER32">
        <v>5.01928744056008</v>
      </c>
      <c r="ES32">
        <v>0.0095515401478521</v>
      </c>
      <c r="ET32">
        <v>-4.08282145803731e-06</v>
      </c>
      <c r="EU32">
        <v>9.61633180237613e-10</v>
      </c>
      <c r="EV32">
        <v>0.0348779665462137</v>
      </c>
      <c r="EW32">
        <v>0.00964955815971448</v>
      </c>
      <c r="EX32">
        <v>0.000351754833574242</v>
      </c>
      <c r="EY32">
        <v>-6.74969522547015e-06</v>
      </c>
      <c r="EZ32">
        <v>-4</v>
      </c>
      <c r="FA32">
        <v>2054</v>
      </c>
      <c r="FB32">
        <v>1</v>
      </c>
      <c r="FC32">
        <v>24</v>
      </c>
      <c r="FD32">
        <v>6.2</v>
      </c>
      <c r="FE32">
        <v>5.9</v>
      </c>
      <c r="FF32">
        <v>2</v>
      </c>
      <c r="FG32">
        <v>660.767</v>
      </c>
      <c r="FH32">
        <v>390.199</v>
      </c>
      <c r="FI32">
        <v>18.3241</v>
      </c>
      <c r="FJ32">
        <v>28.2214</v>
      </c>
      <c r="FK32">
        <v>29.9992</v>
      </c>
      <c r="FL32">
        <v>28.3582</v>
      </c>
      <c r="FM32">
        <v>28.3354</v>
      </c>
      <c r="FN32">
        <v>20.9941</v>
      </c>
      <c r="FO32">
        <v>82.5906</v>
      </c>
      <c r="FP32">
        <v>0</v>
      </c>
      <c r="FQ32">
        <v>18.37</v>
      </c>
      <c r="FR32">
        <v>420</v>
      </c>
      <c r="FS32">
        <v>1.52371</v>
      </c>
      <c r="FT32">
        <v>99.747</v>
      </c>
      <c r="FU32">
        <v>100.095</v>
      </c>
    </row>
    <row r="33" spans="1:177">
      <c r="A33">
        <v>17</v>
      </c>
      <c r="B33">
        <v>1621616732.1</v>
      </c>
      <c r="C33">
        <v>240</v>
      </c>
      <c r="D33" t="s">
        <v>330</v>
      </c>
      <c r="E33" t="s">
        <v>331</v>
      </c>
      <c r="G33">
        <v>1621616731.1</v>
      </c>
      <c r="H33">
        <f>CD33*AF33*(BZ33-CA33)/(100*BS33*(1000-AF33*BZ33))</f>
        <v>0</v>
      </c>
      <c r="I33">
        <f>CD33*AF33*(BY33-BX33*(1000-AF33*CA33)/(1000-AF33*BZ33))/(100*BS33)</f>
        <v>0</v>
      </c>
      <c r="J33">
        <f>BX33 - IF(AF33&gt;1, I33*BS33*100.0/(AH33*CL33), 0)</f>
        <v>0</v>
      </c>
      <c r="K33">
        <f>((Q33-H33/2)*J33-I33)/(Q33+H33/2)</f>
        <v>0</v>
      </c>
      <c r="L33">
        <f>K33*(CE33+CF33)/1000.0</f>
        <v>0</v>
      </c>
      <c r="M33">
        <f>(BX33 - IF(AF33&gt;1, I33*BS33*100.0/(AH33*CL33), 0))*(CE33+CF33)/1000.0</f>
        <v>0</v>
      </c>
      <c r="N33">
        <f>2.0/((1/P33-1/O33)+SIGN(P33)*SQRT((1/P33-1/O33)*(1/P33-1/O33) + 4*BT33/((BT33+1)*(BT33+1))*(2*1/P33*1/O33-1/O33*1/O33)))</f>
        <v>0</v>
      </c>
      <c r="O33">
        <f>IF(LEFT(BU33,1)&lt;&gt;"0",IF(LEFT(BU33,1)="1",3.0,BV33),$D$5+$E$5*(CL33*CE33/($K$5*1000))+$F$5*(CL33*CE33/($K$5*1000))*MAX(MIN(BS33,$J$5),$I$5)*MAX(MIN(BS33,$J$5),$I$5)+$G$5*MAX(MIN(BS33,$J$5),$I$5)*(CL33*CE33/($K$5*1000))+$H$5*(CL33*CE33/($K$5*1000))*(CL33*CE33/($K$5*1000)))</f>
        <v>0</v>
      </c>
      <c r="P33">
        <f>H33*(1000-(1000*0.61365*exp(17.502*T33/(240.97+T33))/(CE33+CF33)+BZ33)/2)/(1000*0.61365*exp(17.502*T33/(240.97+T33))/(CE33+CF33)-BZ33)</f>
        <v>0</v>
      </c>
      <c r="Q33">
        <f>1/((BT33+1)/(N33/1.6)+1/(O33/1.37)) + BT33/((BT33+1)/(N33/1.6) + BT33/(O33/1.37))</f>
        <v>0</v>
      </c>
      <c r="R33">
        <f>(BP33*BR33)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BZ33*(CE33+CF33)/1000</f>
        <v>0</v>
      </c>
      <c r="X33">
        <f>0.61365*exp(17.502*CG33/(240.97+CG33))</f>
        <v>0</v>
      </c>
      <c r="Y33">
        <f>(U33-BZ33*(CE33+CF33)/1000)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0</v>
      </c>
      <c r="AE33">
        <v>0</v>
      </c>
      <c r="AF33">
        <f>IF(AD33*$H$13&gt;=AH33,1.0,(AH33/(AH33-AD33*$H$13)))</f>
        <v>0</v>
      </c>
      <c r="AG33">
        <f>(AF33-1)*100</f>
        <v>0</v>
      </c>
      <c r="AH33">
        <f>MAX(0,($B$13+$C$13*CL33)/(1+$D$13*CL33)*CE33/(CG33+273)*$E$13)</f>
        <v>0</v>
      </c>
      <c r="AI33" t="s">
        <v>294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294</v>
      </c>
      <c r="AP33">
        <v>0</v>
      </c>
      <c r="AQ33">
        <v>0</v>
      </c>
      <c r="AR33">
        <f>1-AP33/AQ33</f>
        <v>0</v>
      </c>
      <c r="AS33">
        <v>0.5</v>
      </c>
      <c r="AT33">
        <f>BP33</f>
        <v>0</v>
      </c>
      <c r="AU33">
        <f>I33</f>
        <v>0</v>
      </c>
      <c r="AV33">
        <f>AR33*AS33*AT33</f>
        <v>0</v>
      </c>
      <c r="AW33">
        <f>BB33/AQ33</f>
        <v>0</v>
      </c>
      <c r="AX33">
        <f>(AU33-AN33)/AT33</f>
        <v>0</v>
      </c>
      <c r="AY33">
        <f>(AK33-AQ33)/AQ33</f>
        <v>0</v>
      </c>
      <c r="AZ33" t="s">
        <v>294</v>
      </c>
      <c r="BA33">
        <v>0</v>
      </c>
      <c r="BB33">
        <f>AQ33-BA33</f>
        <v>0</v>
      </c>
      <c r="BC33">
        <f>(AQ33-AP33)/(AQ33-BA33)</f>
        <v>0</v>
      </c>
      <c r="BD33">
        <f>(AK33-AQ33)/(AK33-BA33)</f>
        <v>0</v>
      </c>
      <c r="BE33">
        <f>(AQ33-AP33)/(AQ33-AJ33)</f>
        <v>0</v>
      </c>
      <c r="BF33">
        <f>(AK33-AQ33)/(AK33-AJ33)</f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>$B$11*CM33+$C$11*CN33+$F$11*CO33*(1-CR33)</f>
        <v>0</v>
      </c>
      <c r="BP33">
        <f>BO33*BQ33</f>
        <v>0</v>
      </c>
      <c r="BQ33">
        <f>($B$11*$D$9+$C$11*$D$9+$F$11*((DB33+CT33)/MAX(DB33+CT33+DC33, 0.1)*$I$9+DC33/MAX(DB33+CT33+DC33, 0.1)*$J$9))/($B$11+$C$11+$F$11)</f>
        <v>0</v>
      </c>
      <c r="BR33">
        <f>($B$11*$K$9+$C$11*$K$9+$F$11*((DB33+CT33)/MAX(DB33+CT33+DC33, 0.1)*$P$9+DC33/MAX(DB33+CT33+DC33, 0.1)*$Q$9))/($B$11+$C$11+$F$11)</f>
        <v>0</v>
      </c>
      <c r="BS33">
        <v>6</v>
      </c>
      <c r="BT33">
        <v>0.5</v>
      </c>
      <c r="BU33" t="s">
        <v>295</v>
      </c>
      <c r="BV33">
        <v>2</v>
      </c>
      <c r="BW33">
        <v>1621616731.1</v>
      </c>
      <c r="BX33">
        <v>399.451</v>
      </c>
      <c r="BY33">
        <v>419.99</v>
      </c>
      <c r="BZ33">
        <v>6.03379</v>
      </c>
      <c r="CA33">
        <v>1.59441333333333</v>
      </c>
      <c r="CB33">
        <v>391.262</v>
      </c>
      <c r="CC33">
        <v>5.93072</v>
      </c>
      <c r="CD33">
        <v>599.939</v>
      </c>
      <c r="CE33">
        <v>101.261</v>
      </c>
      <c r="CF33">
        <v>0.0999584666666667</v>
      </c>
      <c r="CG33">
        <v>19.5518333333333</v>
      </c>
      <c r="CH33">
        <v>18.5063666666667</v>
      </c>
      <c r="CI33">
        <v>999.9</v>
      </c>
      <c r="CJ33">
        <v>0</v>
      </c>
      <c r="CK33">
        <v>0</v>
      </c>
      <c r="CL33">
        <v>9993.33333333333</v>
      </c>
      <c r="CM33">
        <v>0</v>
      </c>
      <c r="CN33">
        <v>4.01435</v>
      </c>
      <c r="CO33">
        <v>599.991666666667</v>
      </c>
      <c r="CP33">
        <v>0.932972</v>
      </c>
      <c r="CQ33">
        <v>0.0670283</v>
      </c>
      <c r="CR33">
        <v>0</v>
      </c>
      <c r="CS33">
        <v>924.188666666667</v>
      </c>
      <c r="CT33">
        <v>4.99951</v>
      </c>
      <c r="CU33">
        <v>5497.21</v>
      </c>
      <c r="CV33">
        <v>4813.98666666667</v>
      </c>
      <c r="CW33">
        <v>37.812</v>
      </c>
      <c r="CX33">
        <v>42</v>
      </c>
      <c r="CY33">
        <v>40.375</v>
      </c>
      <c r="CZ33">
        <v>41.375</v>
      </c>
      <c r="DA33">
        <v>39.687</v>
      </c>
      <c r="DB33">
        <v>555.11</v>
      </c>
      <c r="DC33">
        <v>39.88</v>
      </c>
      <c r="DD33">
        <v>0</v>
      </c>
      <c r="DE33">
        <v>1621616735.8</v>
      </c>
      <c r="DF33">
        <v>0</v>
      </c>
      <c r="DG33">
        <v>924.144461538461</v>
      </c>
      <c r="DH33">
        <v>2.15193162030166</v>
      </c>
      <c r="DI33">
        <v>8.30905981414733</v>
      </c>
      <c r="DJ33">
        <v>5496.07923076923</v>
      </c>
      <c r="DK33">
        <v>15</v>
      </c>
      <c r="DL33">
        <v>1621616362.6</v>
      </c>
      <c r="DM33" t="s">
        <v>296</v>
      </c>
      <c r="DN33">
        <v>1621616342.1</v>
      </c>
      <c r="DO33">
        <v>1621616362.6</v>
      </c>
      <c r="DP33">
        <v>3</v>
      </c>
      <c r="DQ33">
        <v>-0.041</v>
      </c>
      <c r="DR33">
        <v>0.032</v>
      </c>
      <c r="DS33">
        <v>8.331</v>
      </c>
      <c r="DT33">
        <v>0.068</v>
      </c>
      <c r="DU33">
        <v>421</v>
      </c>
      <c r="DV33">
        <v>3</v>
      </c>
      <c r="DW33">
        <v>0.39</v>
      </c>
      <c r="DX33">
        <v>0.05</v>
      </c>
      <c r="DY33">
        <v>-20.37834</v>
      </c>
      <c r="DZ33">
        <v>-0.845223264540287</v>
      </c>
      <c r="EA33">
        <v>0.157491023236247</v>
      </c>
      <c r="EB33">
        <v>0</v>
      </c>
      <c r="EC33">
        <v>924.040085714286</v>
      </c>
      <c r="ED33">
        <v>1.5164618395318</v>
      </c>
      <c r="EE33">
        <v>0.236823909438271</v>
      </c>
      <c r="EF33">
        <v>1</v>
      </c>
      <c r="EG33">
        <v>4.46185775</v>
      </c>
      <c r="EH33">
        <v>-0.0315119324578041</v>
      </c>
      <c r="EI33">
        <v>0.00872226905326244</v>
      </c>
      <c r="EJ33">
        <v>1</v>
      </c>
      <c r="EK33">
        <v>2</v>
      </c>
      <c r="EL33">
        <v>3</v>
      </c>
      <c r="EM33" t="s">
        <v>308</v>
      </c>
      <c r="EN33">
        <v>100</v>
      </c>
      <c r="EO33">
        <v>100</v>
      </c>
      <c r="EP33">
        <v>8.189</v>
      </c>
      <c r="EQ33">
        <v>0.1032</v>
      </c>
      <c r="ER33">
        <v>5.01928744056008</v>
      </c>
      <c r="ES33">
        <v>0.0095515401478521</v>
      </c>
      <c r="ET33">
        <v>-4.08282145803731e-06</v>
      </c>
      <c r="EU33">
        <v>9.61633180237613e-10</v>
      </c>
      <c r="EV33">
        <v>0.0348779665462137</v>
      </c>
      <c r="EW33">
        <v>0.00964955815971448</v>
      </c>
      <c r="EX33">
        <v>0.000351754833574242</v>
      </c>
      <c r="EY33">
        <v>-6.74969522547015e-06</v>
      </c>
      <c r="EZ33">
        <v>-4</v>
      </c>
      <c r="FA33">
        <v>2054</v>
      </c>
      <c r="FB33">
        <v>1</v>
      </c>
      <c r="FC33">
        <v>24</v>
      </c>
      <c r="FD33">
        <v>6.5</v>
      </c>
      <c r="FE33">
        <v>6.2</v>
      </c>
      <c r="FF33">
        <v>2</v>
      </c>
      <c r="FG33">
        <v>660.573</v>
      </c>
      <c r="FH33">
        <v>390.669</v>
      </c>
      <c r="FI33">
        <v>18.8213</v>
      </c>
      <c r="FJ33">
        <v>28.1902</v>
      </c>
      <c r="FK33">
        <v>29.9993</v>
      </c>
      <c r="FL33">
        <v>28.3414</v>
      </c>
      <c r="FM33">
        <v>28.321</v>
      </c>
      <c r="FN33">
        <v>20.9956</v>
      </c>
      <c r="FO33">
        <v>79.5796</v>
      </c>
      <c r="FP33">
        <v>0</v>
      </c>
      <c r="FQ33">
        <v>18.84</v>
      </c>
      <c r="FR33">
        <v>420</v>
      </c>
      <c r="FS33">
        <v>1.83236</v>
      </c>
      <c r="FT33">
        <v>99.7487</v>
      </c>
      <c r="FU33">
        <v>100.099</v>
      </c>
    </row>
    <row r="34" spans="1:177">
      <c r="A34">
        <v>18</v>
      </c>
      <c r="B34">
        <v>1621616747.1</v>
      </c>
      <c r="C34">
        <v>255</v>
      </c>
      <c r="D34" t="s">
        <v>332</v>
      </c>
      <c r="E34" t="s">
        <v>333</v>
      </c>
      <c r="G34">
        <v>1621616746.1</v>
      </c>
      <c r="H34">
        <f>CD34*AF34*(BZ34-CA34)/(100*BS34*(1000-AF34*BZ34))</f>
        <v>0</v>
      </c>
      <c r="I34">
        <f>CD34*AF34*(BY34-BX34*(1000-AF34*CA34)/(1000-AF34*BZ34))/(100*BS34)</f>
        <v>0</v>
      </c>
      <c r="J34">
        <f>BX34 - IF(AF34&gt;1, I34*BS34*100.0/(AH34*CL34), 0)</f>
        <v>0</v>
      </c>
      <c r="K34">
        <f>((Q34-H34/2)*J34-I34)/(Q34+H34/2)</f>
        <v>0</v>
      </c>
      <c r="L34">
        <f>K34*(CE34+CF34)/1000.0</f>
        <v>0</v>
      </c>
      <c r="M34">
        <f>(BX34 - IF(AF34&gt;1, I34*BS34*100.0/(AH34*CL34), 0))*(CE34+CF34)/1000.0</f>
        <v>0</v>
      </c>
      <c r="N34">
        <f>2.0/((1/P34-1/O34)+SIGN(P34)*SQRT((1/P34-1/O34)*(1/P34-1/O34) + 4*BT34/((BT34+1)*(BT34+1))*(2*1/P34*1/O34-1/O34*1/O34)))</f>
        <v>0</v>
      </c>
      <c r="O34">
        <f>IF(LEFT(BU34,1)&lt;&gt;"0",IF(LEFT(BU34,1)="1",3.0,BV34),$D$5+$E$5*(CL34*CE34/($K$5*1000))+$F$5*(CL34*CE34/($K$5*1000))*MAX(MIN(BS34,$J$5),$I$5)*MAX(MIN(BS34,$J$5),$I$5)+$G$5*MAX(MIN(BS34,$J$5),$I$5)*(CL34*CE34/($K$5*1000))+$H$5*(CL34*CE34/($K$5*1000))*(CL34*CE34/($K$5*1000)))</f>
        <v>0</v>
      </c>
      <c r="P34">
        <f>H34*(1000-(1000*0.61365*exp(17.502*T34/(240.97+T34))/(CE34+CF34)+BZ34)/2)/(1000*0.61365*exp(17.502*T34/(240.97+T34))/(CE34+CF34)-BZ34)</f>
        <v>0</v>
      </c>
      <c r="Q34">
        <f>1/((BT34+1)/(N34/1.6)+1/(O34/1.37)) + BT34/((BT34+1)/(N34/1.6) + BT34/(O34/1.37))</f>
        <v>0</v>
      </c>
      <c r="R34">
        <f>(BP34*BR34)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BZ34*(CE34+CF34)/1000</f>
        <v>0</v>
      </c>
      <c r="X34">
        <f>0.61365*exp(17.502*CG34/(240.97+CG34))</f>
        <v>0</v>
      </c>
      <c r="Y34">
        <f>(U34-BZ34*(CE34+CF34)/1000)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0</v>
      </c>
      <c r="AE34">
        <v>0</v>
      </c>
      <c r="AF34">
        <f>IF(AD34*$H$13&gt;=AH34,1.0,(AH34/(AH34-AD34*$H$13)))</f>
        <v>0</v>
      </c>
      <c r="AG34">
        <f>(AF34-1)*100</f>
        <v>0</v>
      </c>
      <c r="AH34">
        <f>MAX(0,($B$13+$C$13*CL34)/(1+$D$13*CL34)*CE34/(CG34+273)*$E$13)</f>
        <v>0</v>
      </c>
      <c r="AI34" t="s">
        <v>294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294</v>
      </c>
      <c r="AP34">
        <v>0</v>
      </c>
      <c r="AQ34">
        <v>0</v>
      </c>
      <c r="AR34">
        <f>1-AP34/AQ34</f>
        <v>0</v>
      </c>
      <c r="AS34">
        <v>0.5</v>
      </c>
      <c r="AT34">
        <f>BP34</f>
        <v>0</v>
      </c>
      <c r="AU34">
        <f>I34</f>
        <v>0</v>
      </c>
      <c r="AV34">
        <f>AR34*AS34*AT34</f>
        <v>0</v>
      </c>
      <c r="AW34">
        <f>BB34/AQ34</f>
        <v>0</v>
      </c>
      <c r="AX34">
        <f>(AU34-AN34)/AT34</f>
        <v>0</v>
      </c>
      <c r="AY34">
        <f>(AK34-AQ34)/AQ34</f>
        <v>0</v>
      </c>
      <c r="AZ34" t="s">
        <v>294</v>
      </c>
      <c r="BA34">
        <v>0</v>
      </c>
      <c r="BB34">
        <f>AQ34-BA34</f>
        <v>0</v>
      </c>
      <c r="BC34">
        <f>(AQ34-AP34)/(AQ34-BA34)</f>
        <v>0</v>
      </c>
      <c r="BD34">
        <f>(AK34-AQ34)/(AK34-BA34)</f>
        <v>0</v>
      </c>
      <c r="BE34">
        <f>(AQ34-AP34)/(AQ34-AJ34)</f>
        <v>0</v>
      </c>
      <c r="BF34">
        <f>(AK34-AQ34)/(AK34-AJ34)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>$B$11*CM34+$C$11*CN34+$F$11*CO34*(1-CR34)</f>
        <v>0</v>
      </c>
      <c r="BP34">
        <f>BO34*BQ34</f>
        <v>0</v>
      </c>
      <c r="BQ34">
        <f>($B$11*$D$9+$C$11*$D$9+$F$11*((DB34+CT34)/MAX(DB34+CT34+DC34, 0.1)*$I$9+DC34/MAX(DB34+CT34+DC34, 0.1)*$J$9))/($B$11+$C$11+$F$11)</f>
        <v>0</v>
      </c>
      <c r="BR34">
        <f>($B$11*$K$9+$C$11*$K$9+$F$11*((DB34+CT34)/MAX(DB34+CT34+DC34, 0.1)*$P$9+DC34/MAX(DB34+CT34+DC34, 0.1)*$Q$9))/($B$11+$C$11+$F$11)</f>
        <v>0</v>
      </c>
      <c r="BS34">
        <v>6</v>
      </c>
      <c r="BT34">
        <v>0.5</v>
      </c>
      <c r="BU34" t="s">
        <v>295</v>
      </c>
      <c r="BV34">
        <v>2</v>
      </c>
      <c r="BW34">
        <v>1621616746.1</v>
      </c>
      <c r="BX34">
        <v>399.368</v>
      </c>
      <c r="BY34">
        <v>420.057</v>
      </c>
      <c r="BZ34">
        <v>6.31578333333333</v>
      </c>
      <c r="CA34">
        <v>1.88497333333333</v>
      </c>
      <c r="CB34">
        <v>391.179666666667</v>
      </c>
      <c r="CC34">
        <v>6.20904666666667</v>
      </c>
      <c r="CD34">
        <v>600.074666666667</v>
      </c>
      <c r="CE34">
        <v>101.258</v>
      </c>
      <c r="CF34">
        <v>0.0996765333333333</v>
      </c>
      <c r="CG34">
        <v>19.8357666666667</v>
      </c>
      <c r="CH34">
        <v>18.7913333333333</v>
      </c>
      <c r="CI34">
        <v>999.9</v>
      </c>
      <c r="CJ34">
        <v>0</v>
      </c>
      <c r="CK34">
        <v>0</v>
      </c>
      <c r="CL34">
        <v>9971.66666666667</v>
      </c>
      <c r="CM34">
        <v>0</v>
      </c>
      <c r="CN34">
        <v>4.05204333333333</v>
      </c>
      <c r="CO34">
        <v>599.984333333333</v>
      </c>
      <c r="CP34">
        <v>0.932972</v>
      </c>
      <c r="CQ34">
        <v>0.0670283</v>
      </c>
      <c r="CR34">
        <v>0</v>
      </c>
      <c r="CS34">
        <v>924.453</v>
      </c>
      <c r="CT34">
        <v>4.99951</v>
      </c>
      <c r="CU34">
        <v>5498.72333333333</v>
      </c>
      <c r="CV34">
        <v>4813.93</v>
      </c>
      <c r="CW34">
        <v>37.812</v>
      </c>
      <c r="CX34">
        <v>41.937</v>
      </c>
      <c r="CY34">
        <v>40.375</v>
      </c>
      <c r="CZ34">
        <v>41.375</v>
      </c>
      <c r="DA34">
        <v>39.687</v>
      </c>
      <c r="DB34">
        <v>555.106666666667</v>
      </c>
      <c r="DC34">
        <v>39.88</v>
      </c>
      <c r="DD34">
        <v>0</v>
      </c>
      <c r="DE34">
        <v>1621616750.8</v>
      </c>
      <c r="DF34">
        <v>0</v>
      </c>
      <c r="DG34">
        <v>924.34736</v>
      </c>
      <c r="DH34">
        <v>0.961615373587628</v>
      </c>
      <c r="DI34">
        <v>7.67769232400708</v>
      </c>
      <c r="DJ34">
        <v>5497.86</v>
      </c>
      <c r="DK34">
        <v>15</v>
      </c>
      <c r="DL34">
        <v>1621616362.6</v>
      </c>
      <c r="DM34" t="s">
        <v>296</v>
      </c>
      <c r="DN34">
        <v>1621616342.1</v>
      </c>
      <c r="DO34">
        <v>1621616362.6</v>
      </c>
      <c r="DP34">
        <v>3</v>
      </c>
      <c r="DQ34">
        <v>-0.041</v>
      </c>
      <c r="DR34">
        <v>0.032</v>
      </c>
      <c r="DS34">
        <v>8.331</v>
      </c>
      <c r="DT34">
        <v>0.068</v>
      </c>
      <c r="DU34">
        <v>421</v>
      </c>
      <c r="DV34">
        <v>3</v>
      </c>
      <c r="DW34">
        <v>0.39</v>
      </c>
      <c r="DX34">
        <v>0.05</v>
      </c>
      <c r="DY34">
        <v>-20.5378425</v>
      </c>
      <c r="DZ34">
        <v>-0.514227016885509</v>
      </c>
      <c r="EA34">
        <v>0.106675599101903</v>
      </c>
      <c r="EB34">
        <v>0</v>
      </c>
      <c r="EC34">
        <v>924.336428571429</v>
      </c>
      <c r="ED34">
        <v>0.449877622184375</v>
      </c>
      <c r="EE34">
        <v>0.1600504002252</v>
      </c>
      <c r="EF34">
        <v>1</v>
      </c>
      <c r="EG34">
        <v>4.4346345</v>
      </c>
      <c r="EH34">
        <v>-0.108121125703574</v>
      </c>
      <c r="EI34">
        <v>0.0141783535627379</v>
      </c>
      <c r="EJ34">
        <v>0</v>
      </c>
      <c r="EK34">
        <v>1</v>
      </c>
      <c r="EL34">
        <v>3</v>
      </c>
      <c r="EM34" t="s">
        <v>315</v>
      </c>
      <c r="EN34">
        <v>100</v>
      </c>
      <c r="EO34">
        <v>100</v>
      </c>
      <c r="EP34">
        <v>8.188</v>
      </c>
      <c r="EQ34">
        <v>0.107</v>
      </c>
      <c r="ER34">
        <v>5.01928744056008</v>
      </c>
      <c r="ES34">
        <v>0.0095515401478521</v>
      </c>
      <c r="ET34">
        <v>-4.08282145803731e-06</v>
      </c>
      <c r="EU34">
        <v>9.61633180237613e-10</v>
      </c>
      <c r="EV34">
        <v>0.0348779665462137</v>
      </c>
      <c r="EW34">
        <v>0.00964955815971448</v>
      </c>
      <c r="EX34">
        <v>0.000351754833574242</v>
      </c>
      <c r="EY34">
        <v>-6.74969522547015e-06</v>
      </c>
      <c r="EZ34">
        <v>-4</v>
      </c>
      <c r="FA34">
        <v>2054</v>
      </c>
      <c r="FB34">
        <v>1</v>
      </c>
      <c r="FC34">
        <v>24</v>
      </c>
      <c r="FD34">
        <v>6.8</v>
      </c>
      <c r="FE34">
        <v>6.4</v>
      </c>
      <c r="FF34">
        <v>2</v>
      </c>
      <c r="FG34">
        <v>661.027</v>
      </c>
      <c r="FH34">
        <v>390.555</v>
      </c>
      <c r="FI34">
        <v>19.3141</v>
      </c>
      <c r="FJ34">
        <v>28.1566</v>
      </c>
      <c r="FK34">
        <v>29.9993</v>
      </c>
      <c r="FL34">
        <v>28.327</v>
      </c>
      <c r="FM34">
        <v>28.3043</v>
      </c>
      <c r="FN34">
        <v>20.9986</v>
      </c>
      <c r="FO34">
        <v>76.3236</v>
      </c>
      <c r="FP34">
        <v>0</v>
      </c>
      <c r="FQ34">
        <v>19.38</v>
      </c>
      <c r="FR34">
        <v>420</v>
      </c>
      <c r="FS34">
        <v>2.11996</v>
      </c>
      <c r="FT34">
        <v>99.754</v>
      </c>
      <c r="FU34">
        <v>100.105</v>
      </c>
    </row>
    <row r="35" spans="1:177">
      <c r="A35">
        <v>19</v>
      </c>
      <c r="B35">
        <v>1621616762.1</v>
      </c>
      <c r="C35">
        <v>270</v>
      </c>
      <c r="D35" t="s">
        <v>334</v>
      </c>
      <c r="E35" t="s">
        <v>335</v>
      </c>
      <c r="G35">
        <v>1621616761.1</v>
      </c>
      <c r="H35">
        <f>CD35*AF35*(BZ35-CA35)/(100*BS35*(1000-AF35*BZ35))</f>
        <v>0</v>
      </c>
      <c r="I35">
        <f>CD35*AF35*(BY35-BX35*(1000-AF35*CA35)/(1000-AF35*BZ35))/(100*BS35)</f>
        <v>0</v>
      </c>
      <c r="J35">
        <f>BX35 - IF(AF35&gt;1, I35*BS35*100.0/(AH35*CL35), 0)</f>
        <v>0</v>
      </c>
      <c r="K35">
        <f>((Q35-H35/2)*J35-I35)/(Q35+H35/2)</f>
        <v>0</v>
      </c>
      <c r="L35">
        <f>K35*(CE35+CF35)/1000.0</f>
        <v>0</v>
      </c>
      <c r="M35">
        <f>(BX35 - IF(AF35&gt;1, I35*BS35*100.0/(AH35*CL35), 0))*(CE35+CF35)/1000.0</f>
        <v>0</v>
      </c>
      <c r="N35">
        <f>2.0/((1/P35-1/O35)+SIGN(P35)*SQRT((1/P35-1/O35)*(1/P35-1/O35) + 4*BT35/((BT35+1)*(BT35+1))*(2*1/P35*1/O35-1/O35*1/O35)))</f>
        <v>0</v>
      </c>
      <c r="O35">
        <f>IF(LEFT(BU35,1)&lt;&gt;"0",IF(LEFT(BU35,1)="1",3.0,BV35),$D$5+$E$5*(CL35*CE35/($K$5*1000))+$F$5*(CL35*CE35/($K$5*1000))*MAX(MIN(BS35,$J$5),$I$5)*MAX(MIN(BS35,$J$5),$I$5)+$G$5*MAX(MIN(BS35,$J$5),$I$5)*(CL35*CE35/($K$5*1000))+$H$5*(CL35*CE35/($K$5*1000))*(CL35*CE35/($K$5*1000)))</f>
        <v>0</v>
      </c>
      <c r="P35">
        <f>H35*(1000-(1000*0.61365*exp(17.502*T35/(240.97+T35))/(CE35+CF35)+BZ35)/2)/(1000*0.61365*exp(17.502*T35/(240.97+T35))/(CE35+CF35)-BZ35)</f>
        <v>0</v>
      </c>
      <c r="Q35">
        <f>1/((BT35+1)/(N35/1.6)+1/(O35/1.37)) + BT35/((BT35+1)/(N35/1.6) + BT35/(O35/1.37))</f>
        <v>0</v>
      </c>
      <c r="R35">
        <f>(BP35*BR35)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BZ35*(CE35+CF35)/1000</f>
        <v>0</v>
      </c>
      <c r="X35">
        <f>0.61365*exp(17.502*CG35/(240.97+CG35))</f>
        <v>0</v>
      </c>
      <c r="Y35">
        <f>(U35-BZ35*(CE35+CF35)/1000)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0</v>
      </c>
      <c r="AE35">
        <v>0</v>
      </c>
      <c r="AF35">
        <f>IF(AD35*$H$13&gt;=AH35,1.0,(AH35/(AH35-AD35*$H$13)))</f>
        <v>0</v>
      </c>
      <c r="AG35">
        <f>(AF35-1)*100</f>
        <v>0</v>
      </c>
      <c r="AH35">
        <f>MAX(0,($B$13+$C$13*CL35)/(1+$D$13*CL35)*CE35/(CG35+273)*$E$13)</f>
        <v>0</v>
      </c>
      <c r="AI35" t="s">
        <v>294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294</v>
      </c>
      <c r="AP35">
        <v>0</v>
      </c>
      <c r="AQ35">
        <v>0</v>
      </c>
      <c r="AR35">
        <f>1-AP35/AQ35</f>
        <v>0</v>
      </c>
      <c r="AS35">
        <v>0.5</v>
      </c>
      <c r="AT35">
        <f>BP35</f>
        <v>0</v>
      </c>
      <c r="AU35">
        <f>I35</f>
        <v>0</v>
      </c>
      <c r="AV35">
        <f>AR35*AS35*AT35</f>
        <v>0</v>
      </c>
      <c r="AW35">
        <f>BB35/AQ35</f>
        <v>0</v>
      </c>
      <c r="AX35">
        <f>(AU35-AN35)/AT35</f>
        <v>0</v>
      </c>
      <c r="AY35">
        <f>(AK35-AQ35)/AQ35</f>
        <v>0</v>
      </c>
      <c r="AZ35" t="s">
        <v>294</v>
      </c>
      <c r="BA35">
        <v>0</v>
      </c>
      <c r="BB35">
        <f>AQ35-BA35</f>
        <v>0</v>
      </c>
      <c r="BC35">
        <f>(AQ35-AP35)/(AQ35-BA35)</f>
        <v>0</v>
      </c>
      <c r="BD35">
        <f>(AK35-AQ35)/(AK35-BA35)</f>
        <v>0</v>
      </c>
      <c r="BE35">
        <f>(AQ35-AP35)/(AQ35-AJ35)</f>
        <v>0</v>
      </c>
      <c r="BF35">
        <f>(AK35-AQ35)/(AK35-AJ35)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>$B$11*CM35+$C$11*CN35+$F$11*CO35*(1-CR35)</f>
        <v>0</v>
      </c>
      <c r="BP35">
        <f>BO35*BQ35</f>
        <v>0</v>
      </c>
      <c r="BQ35">
        <f>($B$11*$D$9+$C$11*$D$9+$F$11*((DB35+CT35)/MAX(DB35+CT35+DC35, 0.1)*$I$9+DC35/MAX(DB35+CT35+DC35, 0.1)*$J$9))/($B$11+$C$11+$F$11)</f>
        <v>0</v>
      </c>
      <c r="BR35">
        <f>($B$11*$K$9+$C$11*$K$9+$F$11*((DB35+CT35)/MAX(DB35+CT35+DC35, 0.1)*$P$9+DC35/MAX(DB35+CT35+DC35, 0.1)*$Q$9))/($B$11+$C$11+$F$11)</f>
        <v>0</v>
      </c>
      <c r="BS35">
        <v>6</v>
      </c>
      <c r="BT35">
        <v>0.5</v>
      </c>
      <c r="BU35" t="s">
        <v>295</v>
      </c>
      <c r="BV35">
        <v>2</v>
      </c>
      <c r="BW35">
        <v>1621616761.1</v>
      </c>
      <c r="BX35">
        <v>399.265666666667</v>
      </c>
      <c r="BY35">
        <v>419.95</v>
      </c>
      <c r="BZ35">
        <v>6.66277333333333</v>
      </c>
      <c r="CA35">
        <v>2.23027333333333</v>
      </c>
      <c r="CB35">
        <v>391.078</v>
      </c>
      <c r="CC35">
        <v>6.55148</v>
      </c>
      <c r="CD35">
        <v>599.893333333333</v>
      </c>
      <c r="CE35">
        <v>101.256666666667</v>
      </c>
      <c r="CF35">
        <v>0.0995769333333333</v>
      </c>
      <c r="CG35">
        <v>20.1131333333333</v>
      </c>
      <c r="CH35">
        <v>19.0191</v>
      </c>
      <c r="CI35">
        <v>999.9</v>
      </c>
      <c r="CJ35">
        <v>0</v>
      </c>
      <c r="CK35">
        <v>0</v>
      </c>
      <c r="CL35">
        <v>10011.6666666667</v>
      </c>
      <c r="CM35">
        <v>0</v>
      </c>
      <c r="CN35">
        <v>4.01435</v>
      </c>
      <c r="CO35">
        <v>599.984333333333</v>
      </c>
      <c r="CP35">
        <v>0.932972</v>
      </c>
      <c r="CQ35">
        <v>0.0670283</v>
      </c>
      <c r="CR35">
        <v>0</v>
      </c>
      <c r="CS35">
        <v>925.121666666667</v>
      </c>
      <c r="CT35">
        <v>4.99951</v>
      </c>
      <c r="CU35">
        <v>5501.85333333333</v>
      </c>
      <c r="CV35">
        <v>4813.93</v>
      </c>
      <c r="CW35">
        <v>37.812</v>
      </c>
      <c r="CX35">
        <v>41.979</v>
      </c>
      <c r="CY35">
        <v>40.375</v>
      </c>
      <c r="CZ35">
        <v>41.312</v>
      </c>
      <c r="DA35">
        <v>39.708</v>
      </c>
      <c r="DB35">
        <v>555.103333333333</v>
      </c>
      <c r="DC35">
        <v>39.88</v>
      </c>
      <c r="DD35">
        <v>0</v>
      </c>
      <c r="DE35">
        <v>1621616765.8</v>
      </c>
      <c r="DF35">
        <v>0</v>
      </c>
      <c r="DG35">
        <v>924.921461538461</v>
      </c>
      <c r="DH35">
        <v>1.81545298539318</v>
      </c>
      <c r="DI35">
        <v>10.0338461168196</v>
      </c>
      <c r="DJ35">
        <v>5500.64115384615</v>
      </c>
      <c r="DK35">
        <v>15</v>
      </c>
      <c r="DL35">
        <v>1621616362.6</v>
      </c>
      <c r="DM35" t="s">
        <v>296</v>
      </c>
      <c r="DN35">
        <v>1621616342.1</v>
      </c>
      <c r="DO35">
        <v>1621616362.6</v>
      </c>
      <c r="DP35">
        <v>3</v>
      </c>
      <c r="DQ35">
        <v>-0.041</v>
      </c>
      <c r="DR35">
        <v>0.032</v>
      </c>
      <c r="DS35">
        <v>8.331</v>
      </c>
      <c r="DT35">
        <v>0.068</v>
      </c>
      <c r="DU35">
        <v>421</v>
      </c>
      <c r="DV35">
        <v>3</v>
      </c>
      <c r="DW35">
        <v>0.39</v>
      </c>
      <c r="DX35">
        <v>0.05</v>
      </c>
      <c r="DY35">
        <v>-20.69947</v>
      </c>
      <c r="DZ35">
        <v>-0.680125328330153</v>
      </c>
      <c r="EA35">
        <v>0.120442374602961</v>
      </c>
      <c r="EB35">
        <v>0</v>
      </c>
      <c r="EC35">
        <v>924.740485714286</v>
      </c>
      <c r="ED35">
        <v>2.51979250990053</v>
      </c>
      <c r="EE35">
        <v>0.310261582855359</v>
      </c>
      <c r="EF35">
        <v>1</v>
      </c>
      <c r="EG35">
        <v>4.41978075</v>
      </c>
      <c r="EH35">
        <v>-0.0492532457786235</v>
      </c>
      <c r="EI35">
        <v>0.0128947889450545</v>
      </c>
      <c r="EJ35">
        <v>1</v>
      </c>
      <c r="EK35">
        <v>2</v>
      </c>
      <c r="EL35">
        <v>3</v>
      </c>
      <c r="EM35" t="s">
        <v>308</v>
      </c>
      <c r="EN35">
        <v>100</v>
      </c>
      <c r="EO35">
        <v>100</v>
      </c>
      <c r="EP35">
        <v>8.188</v>
      </c>
      <c r="EQ35">
        <v>0.1116</v>
      </c>
      <c r="ER35">
        <v>5.01928744056008</v>
      </c>
      <c r="ES35">
        <v>0.0095515401478521</v>
      </c>
      <c r="ET35">
        <v>-4.08282145803731e-06</v>
      </c>
      <c r="EU35">
        <v>9.61633180237613e-10</v>
      </c>
      <c r="EV35">
        <v>0.0348779665462137</v>
      </c>
      <c r="EW35">
        <v>0.00964955815971448</v>
      </c>
      <c r="EX35">
        <v>0.000351754833574242</v>
      </c>
      <c r="EY35">
        <v>-6.74969522547015e-06</v>
      </c>
      <c r="EZ35">
        <v>-4</v>
      </c>
      <c r="FA35">
        <v>2054</v>
      </c>
      <c r="FB35">
        <v>1</v>
      </c>
      <c r="FC35">
        <v>24</v>
      </c>
      <c r="FD35">
        <v>7</v>
      </c>
      <c r="FE35">
        <v>6.7</v>
      </c>
      <c r="FF35">
        <v>2</v>
      </c>
      <c r="FG35">
        <v>660.368</v>
      </c>
      <c r="FH35">
        <v>390.898</v>
      </c>
      <c r="FI35">
        <v>19.8221</v>
      </c>
      <c r="FJ35">
        <v>28.1231</v>
      </c>
      <c r="FK35">
        <v>29.9996</v>
      </c>
      <c r="FL35">
        <v>28.3102</v>
      </c>
      <c r="FM35">
        <v>28.2876</v>
      </c>
      <c r="FN35">
        <v>21.0031</v>
      </c>
      <c r="FO35">
        <v>74.0592</v>
      </c>
      <c r="FP35">
        <v>0</v>
      </c>
      <c r="FQ35">
        <v>19.85</v>
      </c>
      <c r="FR35">
        <v>420</v>
      </c>
      <c r="FS35">
        <v>2.37214</v>
      </c>
      <c r="FT35">
        <v>99.7566</v>
      </c>
      <c r="FU35">
        <v>100.111</v>
      </c>
    </row>
    <row r="36" spans="1:177">
      <c r="A36">
        <v>20</v>
      </c>
      <c r="B36">
        <v>1621616777.1</v>
      </c>
      <c r="C36">
        <v>285</v>
      </c>
      <c r="D36" t="s">
        <v>336</v>
      </c>
      <c r="E36" t="s">
        <v>337</v>
      </c>
      <c r="G36">
        <v>1621616776.1</v>
      </c>
      <c r="H36">
        <f>CD36*AF36*(BZ36-CA36)/(100*BS36*(1000-AF36*BZ36))</f>
        <v>0</v>
      </c>
      <c r="I36">
        <f>CD36*AF36*(BY36-BX36*(1000-AF36*CA36)/(1000-AF36*BZ36))/(100*BS36)</f>
        <v>0</v>
      </c>
      <c r="J36">
        <f>BX36 - IF(AF36&gt;1, I36*BS36*100.0/(AH36*CL36), 0)</f>
        <v>0</v>
      </c>
      <c r="K36">
        <f>((Q36-H36/2)*J36-I36)/(Q36+H36/2)</f>
        <v>0</v>
      </c>
      <c r="L36">
        <f>K36*(CE36+CF36)/1000.0</f>
        <v>0</v>
      </c>
      <c r="M36">
        <f>(BX36 - IF(AF36&gt;1, I36*BS36*100.0/(AH36*CL36), 0))*(CE36+CF36)/1000.0</f>
        <v>0</v>
      </c>
      <c r="N36">
        <f>2.0/((1/P36-1/O36)+SIGN(P36)*SQRT((1/P36-1/O36)*(1/P36-1/O36) + 4*BT36/((BT36+1)*(BT36+1))*(2*1/P36*1/O36-1/O36*1/O36)))</f>
        <v>0</v>
      </c>
      <c r="O36">
        <f>IF(LEFT(BU36,1)&lt;&gt;"0",IF(LEFT(BU36,1)="1",3.0,BV36),$D$5+$E$5*(CL36*CE36/($K$5*1000))+$F$5*(CL36*CE36/($K$5*1000))*MAX(MIN(BS36,$J$5),$I$5)*MAX(MIN(BS36,$J$5),$I$5)+$G$5*MAX(MIN(BS36,$J$5),$I$5)*(CL36*CE36/($K$5*1000))+$H$5*(CL36*CE36/($K$5*1000))*(CL36*CE36/($K$5*1000)))</f>
        <v>0</v>
      </c>
      <c r="P36">
        <f>H36*(1000-(1000*0.61365*exp(17.502*T36/(240.97+T36))/(CE36+CF36)+BZ36)/2)/(1000*0.61365*exp(17.502*T36/(240.97+T36))/(CE36+CF36)-BZ36)</f>
        <v>0</v>
      </c>
      <c r="Q36">
        <f>1/((BT36+1)/(N36/1.6)+1/(O36/1.37)) + BT36/((BT36+1)/(N36/1.6) + BT36/(O36/1.37))</f>
        <v>0</v>
      </c>
      <c r="R36">
        <f>(BP36*BR36)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BZ36*(CE36+CF36)/1000</f>
        <v>0</v>
      </c>
      <c r="X36">
        <f>0.61365*exp(17.502*CG36/(240.97+CG36))</f>
        <v>0</v>
      </c>
      <c r="Y36">
        <f>(U36-BZ36*(CE36+CF36)/1000)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0</v>
      </c>
      <c r="AE36">
        <v>0</v>
      </c>
      <c r="AF36">
        <f>IF(AD36*$H$13&gt;=AH36,1.0,(AH36/(AH36-AD36*$H$13)))</f>
        <v>0</v>
      </c>
      <c r="AG36">
        <f>(AF36-1)*100</f>
        <v>0</v>
      </c>
      <c r="AH36">
        <f>MAX(0,($B$13+$C$13*CL36)/(1+$D$13*CL36)*CE36/(CG36+273)*$E$13)</f>
        <v>0</v>
      </c>
      <c r="AI36" t="s">
        <v>294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294</v>
      </c>
      <c r="AP36">
        <v>0</v>
      </c>
      <c r="AQ36">
        <v>0</v>
      </c>
      <c r="AR36">
        <f>1-AP36/AQ36</f>
        <v>0</v>
      </c>
      <c r="AS36">
        <v>0.5</v>
      </c>
      <c r="AT36">
        <f>BP36</f>
        <v>0</v>
      </c>
      <c r="AU36">
        <f>I36</f>
        <v>0</v>
      </c>
      <c r="AV36">
        <f>AR36*AS36*AT36</f>
        <v>0</v>
      </c>
      <c r="AW36">
        <f>BB36/AQ36</f>
        <v>0</v>
      </c>
      <c r="AX36">
        <f>(AU36-AN36)/AT36</f>
        <v>0</v>
      </c>
      <c r="AY36">
        <f>(AK36-AQ36)/AQ36</f>
        <v>0</v>
      </c>
      <c r="AZ36" t="s">
        <v>294</v>
      </c>
      <c r="BA36">
        <v>0</v>
      </c>
      <c r="BB36">
        <f>AQ36-BA36</f>
        <v>0</v>
      </c>
      <c r="BC36">
        <f>(AQ36-AP36)/(AQ36-BA36)</f>
        <v>0</v>
      </c>
      <c r="BD36">
        <f>(AK36-AQ36)/(AK36-BA36)</f>
        <v>0</v>
      </c>
      <c r="BE36">
        <f>(AQ36-AP36)/(AQ36-AJ36)</f>
        <v>0</v>
      </c>
      <c r="BF36">
        <f>(AK36-AQ36)/(AK36-AJ36)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>$B$11*CM36+$C$11*CN36+$F$11*CO36*(1-CR36)</f>
        <v>0</v>
      </c>
      <c r="BP36">
        <f>BO36*BQ36</f>
        <v>0</v>
      </c>
      <c r="BQ36">
        <f>($B$11*$D$9+$C$11*$D$9+$F$11*((DB36+CT36)/MAX(DB36+CT36+DC36, 0.1)*$I$9+DC36/MAX(DB36+CT36+DC36, 0.1)*$J$9))/($B$11+$C$11+$F$11)</f>
        <v>0</v>
      </c>
      <c r="BR36">
        <f>($B$11*$K$9+$C$11*$K$9+$F$11*((DB36+CT36)/MAX(DB36+CT36+DC36, 0.1)*$P$9+DC36/MAX(DB36+CT36+DC36, 0.1)*$Q$9))/($B$11+$C$11+$F$11)</f>
        <v>0</v>
      </c>
      <c r="BS36">
        <v>6</v>
      </c>
      <c r="BT36">
        <v>0.5</v>
      </c>
      <c r="BU36" t="s">
        <v>295</v>
      </c>
      <c r="BV36">
        <v>2</v>
      </c>
      <c r="BW36">
        <v>1621616776.1</v>
      </c>
      <c r="BX36">
        <v>398.977</v>
      </c>
      <c r="BY36">
        <v>420.028</v>
      </c>
      <c r="BZ36">
        <v>6.98019333333333</v>
      </c>
      <c r="CA36">
        <v>2.54166333333333</v>
      </c>
      <c r="CB36">
        <v>390.791333333333</v>
      </c>
      <c r="CC36">
        <v>6.86468</v>
      </c>
      <c r="CD36">
        <v>600.028</v>
      </c>
      <c r="CE36">
        <v>101.257666666667</v>
      </c>
      <c r="CF36">
        <v>0.0994415333333333</v>
      </c>
      <c r="CG36">
        <v>20.4002</v>
      </c>
      <c r="CH36">
        <v>19.2821</v>
      </c>
      <c r="CI36">
        <v>999.9</v>
      </c>
      <c r="CJ36">
        <v>0</v>
      </c>
      <c r="CK36">
        <v>0</v>
      </c>
      <c r="CL36">
        <v>10023.3333333333</v>
      </c>
      <c r="CM36">
        <v>0</v>
      </c>
      <c r="CN36">
        <v>3.73165</v>
      </c>
      <c r="CO36">
        <v>599.989</v>
      </c>
      <c r="CP36">
        <v>0.932972</v>
      </c>
      <c r="CQ36">
        <v>0.0670283</v>
      </c>
      <c r="CR36">
        <v>0</v>
      </c>
      <c r="CS36">
        <v>925.815666666667</v>
      </c>
      <c r="CT36">
        <v>4.99951</v>
      </c>
      <c r="CU36">
        <v>5501.61</v>
      </c>
      <c r="CV36">
        <v>4813.97</v>
      </c>
      <c r="CW36">
        <v>37.7913333333333</v>
      </c>
      <c r="CX36">
        <v>41.937</v>
      </c>
      <c r="CY36">
        <v>40.312</v>
      </c>
      <c r="CZ36">
        <v>41.312</v>
      </c>
      <c r="DA36">
        <v>39.75</v>
      </c>
      <c r="DB36">
        <v>555.11</v>
      </c>
      <c r="DC36">
        <v>39.88</v>
      </c>
      <c r="DD36">
        <v>0</v>
      </c>
      <c r="DE36">
        <v>1621616780.8</v>
      </c>
      <c r="DF36">
        <v>0</v>
      </c>
      <c r="DG36">
        <v>925.51208</v>
      </c>
      <c r="DH36">
        <v>1.88207692297612</v>
      </c>
      <c r="DI36">
        <v>0.266923043689411</v>
      </c>
      <c r="DJ36">
        <v>5502.7276</v>
      </c>
      <c r="DK36">
        <v>15</v>
      </c>
      <c r="DL36">
        <v>1621616362.6</v>
      </c>
      <c r="DM36" t="s">
        <v>296</v>
      </c>
      <c r="DN36">
        <v>1621616342.1</v>
      </c>
      <c r="DO36">
        <v>1621616362.6</v>
      </c>
      <c r="DP36">
        <v>3</v>
      </c>
      <c r="DQ36">
        <v>-0.041</v>
      </c>
      <c r="DR36">
        <v>0.032</v>
      </c>
      <c r="DS36">
        <v>8.331</v>
      </c>
      <c r="DT36">
        <v>0.068</v>
      </c>
      <c r="DU36">
        <v>421</v>
      </c>
      <c r="DV36">
        <v>3</v>
      </c>
      <c r="DW36">
        <v>0.39</v>
      </c>
      <c r="DX36">
        <v>0.05</v>
      </c>
      <c r="DY36">
        <v>-20.853725</v>
      </c>
      <c r="DZ36">
        <v>-0.683678048780454</v>
      </c>
      <c r="EA36">
        <v>0.17411784192035</v>
      </c>
      <c r="EB36">
        <v>0</v>
      </c>
      <c r="EC36">
        <v>925.336457142857</v>
      </c>
      <c r="ED36">
        <v>2.15959969397513</v>
      </c>
      <c r="EE36">
        <v>0.26232676927365</v>
      </c>
      <c r="EF36">
        <v>1</v>
      </c>
      <c r="EG36">
        <v>4.43763575</v>
      </c>
      <c r="EH36">
        <v>0.0934393621013078</v>
      </c>
      <c r="EI36">
        <v>0.0118876610162597</v>
      </c>
      <c r="EJ36">
        <v>1</v>
      </c>
      <c r="EK36">
        <v>2</v>
      </c>
      <c r="EL36">
        <v>3</v>
      </c>
      <c r="EM36" t="s">
        <v>308</v>
      </c>
      <c r="EN36">
        <v>100</v>
      </c>
      <c r="EO36">
        <v>100</v>
      </c>
      <c r="EP36">
        <v>8.189</v>
      </c>
      <c r="EQ36">
        <v>0.1159</v>
      </c>
      <c r="ER36">
        <v>5.01928744056008</v>
      </c>
      <c r="ES36">
        <v>0.0095515401478521</v>
      </c>
      <c r="ET36">
        <v>-4.08282145803731e-06</v>
      </c>
      <c r="EU36">
        <v>9.61633180237613e-10</v>
      </c>
      <c r="EV36">
        <v>0.0348779665462137</v>
      </c>
      <c r="EW36">
        <v>0.00964955815971448</v>
      </c>
      <c r="EX36">
        <v>0.000351754833574242</v>
      </c>
      <c r="EY36">
        <v>-6.74969522547015e-06</v>
      </c>
      <c r="EZ36">
        <v>-4</v>
      </c>
      <c r="FA36">
        <v>2054</v>
      </c>
      <c r="FB36">
        <v>1</v>
      </c>
      <c r="FC36">
        <v>24</v>
      </c>
      <c r="FD36">
        <v>7.2</v>
      </c>
      <c r="FE36">
        <v>6.9</v>
      </c>
      <c r="FF36">
        <v>2</v>
      </c>
      <c r="FG36">
        <v>660.484</v>
      </c>
      <c r="FH36">
        <v>391.929</v>
      </c>
      <c r="FI36">
        <v>20.3269</v>
      </c>
      <c r="FJ36">
        <v>28.0919</v>
      </c>
      <c r="FK36">
        <v>29.9992</v>
      </c>
      <c r="FL36">
        <v>28.2934</v>
      </c>
      <c r="FM36">
        <v>28.2708</v>
      </c>
      <c r="FN36">
        <v>21.0058</v>
      </c>
      <c r="FO36">
        <v>71.5071</v>
      </c>
      <c r="FP36">
        <v>0</v>
      </c>
      <c r="FQ36">
        <v>20.39</v>
      </c>
      <c r="FR36">
        <v>420</v>
      </c>
      <c r="FS36">
        <v>2.73775</v>
      </c>
      <c r="FT36">
        <v>99.7656</v>
      </c>
      <c r="FU36">
        <v>100.112</v>
      </c>
    </row>
    <row r="37" spans="1:177">
      <c r="A37">
        <v>21</v>
      </c>
      <c r="B37">
        <v>1621616792.1</v>
      </c>
      <c r="C37">
        <v>300</v>
      </c>
      <c r="D37" t="s">
        <v>338</v>
      </c>
      <c r="E37" t="s">
        <v>339</v>
      </c>
      <c r="G37">
        <v>1621616791.1</v>
      </c>
      <c r="H37">
        <f>CD37*AF37*(BZ37-CA37)/(100*BS37*(1000-AF37*BZ37))</f>
        <v>0</v>
      </c>
      <c r="I37">
        <f>CD37*AF37*(BY37-BX37*(1000-AF37*CA37)/(1000-AF37*BZ37))/(100*BS37)</f>
        <v>0</v>
      </c>
      <c r="J37">
        <f>BX37 - IF(AF37&gt;1, I37*BS37*100.0/(AH37*CL37), 0)</f>
        <v>0</v>
      </c>
      <c r="K37">
        <f>((Q37-H37/2)*J37-I37)/(Q37+H37/2)</f>
        <v>0</v>
      </c>
      <c r="L37">
        <f>K37*(CE37+CF37)/1000.0</f>
        <v>0</v>
      </c>
      <c r="M37">
        <f>(BX37 - IF(AF37&gt;1, I37*BS37*100.0/(AH37*CL37), 0))*(CE37+CF37)/1000.0</f>
        <v>0</v>
      </c>
      <c r="N37">
        <f>2.0/((1/P37-1/O37)+SIGN(P37)*SQRT((1/P37-1/O37)*(1/P37-1/O37) + 4*BT37/((BT37+1)*(BT37+1))*(2*1/P37*1/O37-1/O37*1/O37)))</f>
        <v>0</v>
      </c>
      <c r="O37">
        <f>IF(LEFT(BU37,1)&lt;&gt;"0",IF(LEFT(BU37,1)="1",3.0,BV37),$D$5+$E$5*(CL37*CE37/($K$5*1000))+$F$5*(CL37*CE37/($K$5*1000))*MAX(MIN(BS37,$J$5),$I$5)*MAX(MIN(BS37,$J$5),$I$5)+$G$5*MAX(MIN(BS37,$J$5),$I$5)*(CL37*CE37/($K$5*1000))+$H$5*(CL37*CE37/($K$5*1000))*(CL37*CE37/($K$5*1000)))</f>
        <v>0</v>
      </c>
      <c r="P37">
        <f>H37*(1000-(1000*0.61365*exp(17.502*T37/(240.97+T37))/(CE37+CF37)+BZ37)/2)/(1000*0.61365*exp(17.502*T37/(240.97+T37))/(CE37+CF37)-BZ37)</f>
        <v>0</v>
      </c>
      <c r="Q37">
        <f>1/((BT37+1)/(N37/1.6)+1/(O37/1.37)) + BT37/((BT37+1)/(N37/1.6) + BT37/(O37/1.37))</f>
        <v>0</v>
      </c>
      <c r="R37">
        <f>(BP37*BR37)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BZ37*(CE37+CF37)/1000</f>
        <v>0</v>
      </c>
      <c r="X37">
        <f>0.61365*exp(17.502*CG37/(240.97+CG37))</f>
        <v>0</v>
      </c>
      <c r="Y37">
        <f>(U37-BZ37*(CE37+CF37)/1000)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0</v>
      </c>
      <c r="AE37">
        <v>0</v>
      </c>
      <c r="AF37">
        <f>IF(AD37*$H$13&gt;=AH37,1.0,(AH37/(AH37-AD37*$H$13)))</f>
        <v>0</v>
      </c>
      <c r="AG37">
        <f>(AF37-1)*100</f>
        <v>0</v>
      </c>
      <c r="AH37">
        <f>MAX(0,($B$13+$C$13*CL37)/(1+$D$13*CL37)*CE37/(CG37+273)*$E$13)</f>
        <v>0</v>
      </c>
      <c r="AI37" t="s">
        <v>294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294</v>
      </c>
      <c r="AP37">
        <v>0</v>
      </c>
      <c r="AQ37">
        <v>0</v>
      </c>
      <c r="AR37">
        <f>1-AP37/AQ37</f>
        <v>0</v>
      </c>
      <c r="AS37">
        <v>0.5</v>
      </c>
      <c r="AT37">
        <f>BP37</f>
        <v>0</v>
      </c>
      <c r="AU37">
        <f>I37</f>
        <v>0</v>
      </c>
      <c r="AV37">
        <f>AR37*AS37*AT37</f>
        <v>0</v>
      </c>
      <c r="AW37">
        <f>BB37/AQ37</f>
        <v>0</v>
      </c>
      <c r="AX37">
        <f>(AU37-AN37)/AT37</f>
        <v>0</v>
      </c>
      <c r="AY37">
        <f>(AK37-AQ37)/AQ37</f>
        <v>0</v>
      </c>
      <c r="AZ37" t="s">
        <v>294</v>
      </c>
      <c r="BA37">
        <v>0</v>
      </c>
      <c r="BB37">
        <f>AQ37-BA37</f>
        <v>0</v>
      </c>
      <c r="BC37">
        <f>(AQ37-AP37)/(AQ37-BA37)</f>
        <v>0</v>
      </c>
      <c r="BD37">
        <f>(AK37-AQ37)/(AK37-BA37)</f>
        <v>0</v>
      </c>
      <c r="BE37">
        <f>(AQ37-AP37)/(AQ37-AJ37)</f>
        <v>0</v>
      </c>
      <c r="BF37">
        <f>(AK37-AQ37)/(AK37-AJ37)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>$B$11*CM37+$C$11*CN37+$F$11*CO37*(1-CR37)</f>
        <v>0</v>
      </c>
      <c r="BP37">
        <f>BO37*BQ37</f>
        <v>0</v>
      </c>
      <c r="BQ37">
        <f>($B$11*$D$9+$C$11*$D$9+$F$11*((DB37+CT37)/MAX(DB37+CT37+DC37, 0.1)*$I$9+DC37/MAX(DB37+CT37+DC37, 0.1)*$J$9))/($B$11+$C$11+$F$11)</f>
        <v>0</v>
      </c>
      <c r="BR37">
        <f>($B$11*$K$9+$C$11*$K$9+$F$11*((DB37+CT37)/MAX(DB37+CT37+DC37, 0.1)*$P$9+DC37/MAX(DB37+CT37+DC37, 0.1)*$Q$9))/($B$11+$C$11+$F$11)</f>
        <v>0</v>
      </c>
      <c r="BS37">
        <v>6</v>
      </c>
      <c r="BT37">
        <v>0.5</v>
      </c>
      <c r="BU37" t="s">
        <v>295</v>
      </c>
      <c r="BV37">
        <v>2</v>
      </c>
      <c r="BW37">
        <v>1621616791.1</v>
      </c>
      <c r="BX37">
        <v>398.932</v>
      </c>
      <c r="BY37">
        <v>419.983</v>
      </c>
      <c r="BZ37">
        <v>7.33837666666667</v>
      </c>
      <c r="CA37">
        <v>2.88363666666667</v>
      </c>
      <c r="CB37">
        <v>390.746666666667</v>
      </c>
      <c r="CC37">
        <v>7.21806333333333</v>
      </c>
      <c r="CD37">
        <v>600.012</v>
      </c>
      <c r="CE37">
        <v>101.255666666667</v>
      </c>
      <c r="CF37">
        <v>0.0999408</v>
      </c>
      <c r="CG37">
        <v>20.6937333333333</v>
      </c>
      <c r="CH37">
        <v>19.5627666666667</v>
      </c>
      <c r="CI37">
        <v>999.9</v>
      </c>
      <c r="CJ37">
        <v>0</v>
      </c>
      <c r="CK37">
        <v>0</v>
      </c>
      <c r="CL37">
        <v>9973.33333333333</v>
      </c>
      <c r="CM37">
        <v>0</v>
      </c>
      <c r="CN37">
        <v>3.95781</v>
      </c>
      <c r="CO37">
        <v>599.979</v>
      </c>
      <c r="CP37">
        <v>0.932972</v>
      </c>
      <c r="CQ37">
        <v>0.0670283</v>
      </c>
      <c r="CR37">
        <v>0</v>
      </c>
      <c r="CS37">
        <v>925.977333333333</v>
      </c>
      <c r="CT37">
        <v>4.99951</v>
      </c>
      <c r="CU37">
        <v>5506.34666666667</v>
      </c>
      <c r="CV37">
        <v>4813.88666666667</v>
      </c>
      <c r="CW37">
        <v>37.7706666666667</v>
      </c>
      <c r="CX37">
        <v>41.937</v>
      </c>
      <c r="CY37">
        <v>40.312</v>
      </c>
      <c r="CZ37">
        <v>41.312</v>
      </c>
      <c r="DA37">
        <v>39.75</v>
      </c>
      <c r="DB37">
        <v>555.1</v>
      </c>
      <c r="DC37">
        <v>39.88</v>
      </c>
      <c r="DD37">
        <v>0</v>
      </c>
      <c r="DE37">
        <v>1621616795.8</v>
      </c>
      <c r="DF37">
        <v>0</v>
      </c>
      <c r="DG37">
        <v>925.792115384615</v>
      </c>
      <c r="DH37">
        <v>1.01282052097093</v>
      </c>
      <c r="DI37">
        <v>16.9712820486693</v>
      </c>
      <c r="DJ37">
        <v>5504.80038461538</v>
      </c>
      <c r="DK37">
        <v>15</v>
      </c>
      <c r="DL37">
        <v>1621616362.6</v>
      </c>
      <c r="DM37" t="s">
        <v>296</v>
      </c>
      <c r="DN37">
        <v>1621616342.1</v>
      </c>
      <c r="DO37">
        <v>1621616362.6</v>
      </c>
      <c r="DP37">
        <v>3</v>
      </c>
      <c r="DQ37">
        <v>-0.041</v>
      </c>
      <c r="DR37">
        <v>0.032</v>
      </c>
      <c r="DS37">
        <v>8.331</v>
      </c>
      <c r="DT37">
        <v>0.068</v>
      </c>
      <c r="DU37">
        <v>421</v>
      </c>
      <c r="DV37">
        <v>3</v>
      </c>
      <c r="DW37">
        <v>0.39</v>
      </c>
      <c r="DX37">
        <v>0.05</v>
      </c>
      <c r="DY37">
        <v>-20.98044</v>
      </c>
      <c r="DZ37">
        <v>-0.379001876172575</v>
      </c>
      <c r="EA37">
        <v>0.187812428768705</v>
      </c>
      <c r="EB37">
        <v>1</v>
      </c>
      <c r="EC37">
        <v>925.765558823529</v>
      </c>
      <c r="ED37">
        <v>1.0810277952444</v>
      </c>
      <c r="EE37">
        <v>0.207620863620155</v>
      </c>
      <c r="EF37">
        <v>1</v>
      </c>
      <c r="EG37">
        <v>4.4442725</v>
      </c>
      <c r="EH37">
        <v>-0.0290690431519792</v>
      </c>
      <c r="EI37">
        <v>0.00697657679309844</v>
      </c>
      <c r="EJ37">
        <v>1</v>
      </c>
      <c r="EK37">
        <v>3</v>
      </c>
      <c r="EL37">
        <v>3</v>
      </c>
      <c r="EM37" t="s">
        <v>297</v>
      </c>
      <c r="EN37">
        <v>100</v>
      </c>
      <c r="EO37">
        <v>100</v>
      </c>
      <c r="EP37">
        <v>8.186</v>
      </c>
      <c r="EQ37">
        <v>0.1205</v>
      </c>
      <c r="ER37">
        <v>5.01928744056008</v>
      </c>
      <c r="ES37">
        <v>0.0095515401478521</v>
      </c>
      <c r="ET37">
        <v>-4.08282145803731e-06</v>
      </c>
      <c r="EU37">
        <v>9.61633180237613e-10</v>
      </c>
      <c r="EV37">
        <v>0.0348779665462137</v>
      </c>
      <c r="EW37">
        <v>0.00964955815971448</v>
      </c>
      <c r="EX37">
        <v>0.000351754833574242</v>
      </c>
      <c r="EY37">
        <v>-6.74969522547015e-06</v>
      </c>
      <c r="EZ37">
        <v>-4</v>
      </c>
      <c r="FA37">
        <v>2054</v>
      </c>
      <c r="FB37">
        <v>1</v>
      </c>
      <c r="FC37">
        <v>24</v>
      </c>
      <c r="FD37">
        <v>7.5</v>
      </c>
      <c r="FE37">
        <v>7.2</v>
      </c>
      <c r="FF37">
        <v>2</v>
      </c>
      <c r="FG37">
        <v>660.136</v>
      </c>
      <c r="FH37">
        <v>392.388</v>
      </c>
      <c r="FI37">
        <v>20.8232</v>
      </c>
      <c r="FJ37">
        <v>28.0632</v>
      </c>
      <c r="FK37">
        <v>29.9995</v>
      </c>
      <c r="FL37">
        <v>28.2766</v>
      </c>
      <c r="FM37">
        <v>28.2542</v>
      </c>
      <c r="FN37">
        <v>21.0113</v>
      </c>
      <c r="FO37">
        <v>68.7244</v>
      </c>
      <c r="FP37">
        <v>0</v>
      </c>
      <c r="FQ37">
        <v>20.86</v>
      </c>
      <c r="FR37">
        <v>420</v>
      </c>
      <c r="FS37">
        <v>3.09232</v>
      </c>
      <c r="FT37">
        <v>99.7694</v>
      </c>
      <c r="FU37">
        <v>100.115</v>
      </c>
    </row>
    <row r="38" spans="1:177">
      <c r="A38">
        <v>22</v>
      </c>
      <c r="B38">
        <v>1621616807.1</v>
      </c>
      <c r="C38">
        <v>315</v>
      </c>
      <c r="D38" t="s">
        <v>340</v>
      </c>
      <c r="E38" t="s">
        <v>341</v>
      </c>
      <c r="G38">
        <v>1621616806.1</v>
      </c>
      <c r="H38">
        <f>CD38*AF38*(BZ38-CA38)/(100*BS38*(1000-AF38*BZ38))</f>
        <v>0</v>
      </c>
      <c r="I38">
        <f>CD38*AF38*(BY38-BX38*(1000-AF38*CA38)/(1000-AF38*BZ38))/(100*BS38)</f>
        <v>0</v>
      </c>
      <c r="J38">
        <f>BX38 - IF(AF38&gt;1, I38*BS38*100.0/(AH38*CL38), 0)</f>
        <v>0</v>
      </c>
      <c r="K38">
        <f>((Q38-H38/2)*J38-I38)/(Q38+H38/2)</f>
        <v>0</v>
      </c>
      <c r="L38">
        <f>K38*(CE38+CF38)/1000.0</f>
        <v>0</v>
      </c>
      <c r="M38">
        <f>(BX38 - IF(AF38&gt;1, I38*BS38*100.0/(AH38*CL38), 0))*(CE38+CF38)/1000.0</f>
        <v>0</v>
      </c>
      <c r="N38">
        <f>2.0/((1/P38-1/O38)+SIGN(P38)*SQRT((1/P38-1/O38)*(1/P38-1/O38) + 4*BT38/((BT38+1)*(BT38+1))*(2*1/P38*1/O38-1/O38*1/O38)))</f>
        <v>0</v>
      </c>
      <c r="O38">
        <f>IF(LEFT(BU38,1)&lt;&gt;"0",IF(LEFT(BU38,1)="1",3.0,BV38),$D$5+$E$5*(CL38*CE38/($K$5*1000))+$F$5*(CL38*CE38/($K$5*1000))*MAX(MIN(BS38,$J$5),$I$5)*MAX(MIN(BS38,$J$5),$I$5)+$G$5*MAX(MIN(BS38,$J$5),$I$5)*(CL38*CE38/($K$5*1000))+$H$5*(CL38*CE38/($K$5*1000))*(CL38*CE38/($K$5*1000)))</f>
        <v>0</v>
      </c>
      <c r="P38">
        <f>H38*(1000-(1000*0.61365*exp(17.502*T38/(240.97+T38))/(CE38+CF38)+BZ38)/2)/(1000*0.61365*exp(17.502*T38/(240.97+T38))/(CE38+CF38)-BZ38)</f>
        <v>0</v>
      </c>
      <c r="Q38">
        <f>1/((BT38+1)/(N38/1.6)+1/(O38/1.37)) + BT38/((BT38+1)/(N38/1.6) + BT38/(O38/1.37))</f>
        <v>0</v>
      </c>
      <c r="R38">
        <f>(BP38*BR38)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BZ38*(CE38+CF38)/1000</f>
        <v>0</v>
      </c>
      <c r="X38">
        <f>0.61365*exp(17.502*CG38/(240.97+CG38))</f>
        <v>0</v>
      </c>
      <c r="Y38">
        <f>(U38-BZ38*(CE38+CF38)/1000)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0</v>
      </c>
      <c r="AE38">
        <v>0</v>
      </c>
      <c r="AF38">
        <f>IF(AD38*$H$13&gt;=AH38,1.0,(AH38/(AH38-AD38*$H$13)))</f>
        <v>0</v>
      </c>
      <c r="AG38">
        <f>(AF38-1)*100</f>
        <v>0</v>
      </c>
      <c r="AH38">
        <f>MAX(0,($B$13+$C$13*CL38)/(1+$D$13*CL38)*CE38/(CG38+273)*$E$13)</f>
        <v>0</v>
      </c>
      <c r="AI38" t="s">
        <v>294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294</v>
      </c>
      <c r="AP38">
        <v>0</v>
      </c>
      <c r="AQ38">
        <v>0</v>
      </c>
      <c r="AR38">
        <f>1-AP38/AQ38</f>
        <v>0</v>
      </c>
      <c r="AS38">
        <v>0.5</v>
      </c>
      <c r="AT38">
        <f>BP38</f>
        <v>0</v>
      </c>
      <c r="AU38">
        <f>I38</f>
        <v>0</v>
      </c>
      <c r="AV38">
        <f>AR38*AS38*AT38</f>
        <v>0</v>
      </c>
      <c r="AW38">
        <f>BB38/AQ38</f>
        <v>0</v>
      </c>
      <c r="AX38">
        <f>(AU38-AN38)/AT38</f>
        <v>0</v>
      </c>
      <c r="AY38">
        <f>(AK38-AQ38)/AQ38</f>
        <v>0</v>
      </c>
      <c r="AZ38" t="s">
        <v>294</v>
      </c>
      <c r="BA38">
        <v>0</v>
      </c>
      <c r="BB38">
        <f>AQ38-BA38</f>
        <v>0</v>
      </c>
      <c r="BC38">
        <f>(AQ38-AP38)/(AQ38-BA38)</f>
        <v>0</v>
      </c>
      <c r="BD38">
        <f>(AK38-AQ38)/(AK38-BA38)</f>
        <v>0</v>
      </c>
      <c r="BE38">
        <f>(AQ38-AP38)/(AQ38-AJ38)</f>
        <v>0</v>
      </c>
      <c r="BF38">
        <f>(AK38-AQ38)/(AK38-AJ38)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f>$B$11*CM38+$C$11*CN38+$F$11*CO38*(1-CR38)</f>
        <v>0</v>
      </c>
      <c r="BP38">
        <f>BO38*BQ38</f>
        <v>0</v>
      </c>
      <c r="BQ38">
        <f>($B$11*$D$9+$C$11*$D$9+$F$11*((DB38+CT38)/MAX(DB38+CT38+DC38, 0.1)*$I$9+DC38/MAX(DB38+CT38+DC38, 0.1)*$J$9))/($B$11+$C$11+$F$11)</f>
        <v>0</v>
      </c>
      <c r="BR38">
        <f>($B$11*$K$9+$C$11*$K$9+$F$11*((DB38+CT38)/MAX(DB38+CT38+DC38, 0.1)*$P$9+DC38/MAX(DB38+CT38+DC38, 0.1)*$Q$9))/($B$11+$C$11+$F$11)</f>
        <v>0</v>
      </c>
      <c r="BS38">
        <v>6</v>
      </c>
      <c r="BT38">
        <v>0.5</v>
      </c>
      <c r="BU38" t="s">
        <v>295</v>
      </c>
      <c r="BV38">
        <v>2</v>
      </c>
      <c r="BW38">
        <v>1621616806.1</v>
      </c>
      <c r="BX38">
        <v>398.670333333333</v>
      </c>
      <c r="BY38">
        <v>419.940333333333</v>
      </c>
      <c r="BZ38">
        <v>7.69437</v>
      </c>
      <c r="CA38">
        <v>3.24129333333333</v>
      </c>
      <c r="CB38">
        <v>390.486666666667</v>
      </c>
      <c r="CC38">
        <v>7.56923</v>
      </c>
      <c r="CD38">
        <v>600.109</v>
      </c>
      <c r="CE38">
        <v>101.257333333333</v>
      </c>
      <c r="CF38">
        <v>0.1000452</v>
      </c>
      <c r="CG38">
        <v>20.9968333333333</v>
      </c>
      <c r="CH38">
        <v>19.8466</v>
      </c>
      <c r="CI38">
        <v>999.9</v>
      </c>
      <c r="CJ38">
        <v>0</v>
      </c>
      <c r="CK38">
        <v>0</v>
      </c>
      <c r="CL38">
        <v>9986.66666666667</v>
      </c>
      <c r="CM38">
        <v>0</v>
      </c>
      <c r="CN38">
        <v>3.90127</v>
      </c>
      <c r="CO38">
        <v>599.988333333333</v>
      </c>
      <c r="CP38">
        <v>0.932972</v>
      </c>
      <c r="CQ38">
        <v>0.0670283</v>
      </c>
      <c r="CR38">
        <v>0</v>
      </c>
      <c r="CS38">
        <v>926.536666666667</v>
      </c>
      <c r="CT38">
        <v>4.99951</v>
      </c>
      <c r="CU38">
        <v>5508.64666666667</v>
      </c>
      <c r="CV38">
        <v>4813.96333333333</v>
      </c>
      <c r="CW38">
        <v>37.75</v>
      </c>
      <c r="CX38">
        <v>41.937</v>
      </c>
      <c r="CY38">
        <v>40.312</v>
      </c>
      <c r="CZ38">
        <v>41.312</v>
      </c>
      <c r="DA38">
        <v>39.75</v>
      </c>
      <c r="DB38">
        <v>555.11</v>
      </c>
      <c r="DC38">
        <v>39.88</v>
      </c>
      <c r="DD38">
        <v>0</v>
      </c>
      <c r="DE38">
        <v>1621616810.8</v>
      </c>
      <c r="DF38">
        <v>0</v>
      </c>
      <c r="DG38">
        <v>926.19564</v>
      </c>
      <c r="DH38">
        <v>1.86407692114485</v>
      </c>
      <c r="DI38">
        <v>6.47076929132881</v>
      </c>
      <c r="DJ38">
        <v>5508.0428</v>
      </c>
      <c r="DK38">
        <v>15</v>
      </c>
      <c r="DL38">
        <v>1621616362.6</v>
      </c>
      <c r="DM38" t="s">
        <v>296</v>
      </c>
      <c r="DN38">
        <v>1621616342.1</v>
      </c>
      <c r="DO38">
        <v>1621616362.6</v>
      </c>
      <c r="DP38">
        <v>3</v>
      </c>
      <c r="DQ38">
        <v>-0.041</v>
      </c>
      <c r="DR38">
        <v>0.032</v>
      </c>
      <c r="DS38">
        <v>8.331</v>
      </c>
      <c r="DT38">
        <v>0.068</v>
      </c>
      <c r="DU38">
        <v>421</v>
      </c>
      <c r="DV38">
        <v>3</v>
      </c>
      <c r="DW38">
        <v>0.39</v>
      </c>
      <c r="DX38">
        <v>0.05</v>
      </c>
      <c r="DY38">
        <v>-21.0949075</v>
      </c>
      <c r="DZ38">
        <v>-0.585592120075002</v>
      </c>
      <c r="EA38">
        <v>0.148776198344191</v>
      </c>
      <c r="EB38">
        <v>0</v>
      </c>
      <c r="EC38">
        <v>926.090970588235</v>
      </c>
      <c r="ED38">
        <v>1.51533665508793</v>
      </c>
      <c r="EE38">
        <v>0.269657242711393</v>
      </c>
      <c r="EF38">
        <v>1</v>
      </c>
      <c r="EG38">
        <v>4.45080875</v>
      </c>
      <c r="EH38">
        <v>0.0552374859286995</v>
      </c>
      <c r="EI38">
        <v>0.00928215685805294</v>
      </c>
      <c r="EJ38">
        <v>1</v>
      </c>
      <c r="EK38">
        <v>2</v>
      </c>
      <c r="EL38">
        <v>3</v>
      </c>
      <c r="EM38" t="s">
        <v>308</v>
      </c>
      <c r="EN38">
        <v>100</v>
      </c>
      <c r="EO38">
        <v>100</v>
      </c>
      <c r="EP38">
        <v>8.183</v>
      </c>
      <c r="EQ38">
        <v>0.1253</v>
      </c>
      <c r="ER38">
        <v>5.01928744056008</v>
      </c>
      <c r="ES38">
        <v>0.0095515401478521</v>
      </c>
      <c r="ET38">
        <v>-4.08282145803731e-06</v>
      </c>
      <c r="EU38">
        <v>9.61633180237613e-10</v>
      </c>
      <c r="EV38">
        <v>0.0348779665462137</v>
      </c>
      <c r="EW38">
        <v>0.00964955815971448</v>
      </c>
      <c r="EX38">
        <v>0.000351754833574242</v>
      </c>
      <c r="EY38">
        <v>-6.74969522547015e-06</v>
      </c>
      <c r="EZ38">
        <v>-4</v>
      </c>
      <c r="FA38">
        <v>2054</v>
      </c>
      <c r="FB38">
        <v>1</v>
      </c>
      <c r="FC38">
        <v>24</v>
      </c>
      <c r="FD38">
        <v>7.8</v>
      </c>
      <c r="FE38">
        <v>7.4</v>
      </c>
      <c r="FF38">
        <v>2</v>
      </c>
      <c r="FG38">
        <v>661.152</v>
      </c>
      <c r="FH38">
        <v>392.49</v>
      </c>
      <c r="FI38">
        <v>21.3163</v>
      </c>
      <c r="FJ38">
        <v>28.0322</v>
      </c>
      <c r="FK38">
        <v>29.9995</v>
      </c>
      <c r="FL38">
        <v>28.2575</v>
      </c>
      <c r="FM38">
        <v>28.2351</v>
      </c>
      <c r="FN38">
        <v>21.0174</v>
      </c>
      <c r="FO38">
        <v>65.9965</v>
      </c>
      <c r="FP38">
        <v>0</v>
      </c>
      <c r="FQ38">
        <v>21.33</v>
      </c>
      <c r="FR38">
        <v>420</v>
      </c>
      <c r="FS38">
        <v>3.44133</v>
      </c>
      <c r="FT38">
        <v>99.7718</v>
      </c>
      <c r="FU38">
        <v>100.118</v>
      </c>
    </row>
    <row r="39" spans="1:177">
      <c r="A39">
        <v>23</v>
      </c>
      <c r="B39">
        <v>1621616822.1</v>
      </c>
      <c r="C39">
        <v>330</v>
      </c>
      <c r="D39" t="s">
        <v>342</v>
      </c>
      <c r="E39" t="s">
        <v>343</v>
      </c>
      <c r="G39">
        <v>1621616821.1</v>
      </c>
      <c r="H39">
        <f>CD39*AF39*(BZ39-CA39)/(100*BS39*(1000-AF39*BZ39))</f>
        <v>0</v>
      </c>
      <c r="I39">
        <f>CD39*AF39*(BY39-BX39*(1000-AF39*CA39)/(1000-AF39*BZ39))/(100*BS39)</f>
        <v>0</v>
      </c>
      <c r="J39">
        <f>BX39 - IF(AF39&gt;1, I39*BS39*100.0/(AH39*CL39), 0)</f>
        <v>0</v>
      </c>
      <c r="K39">
        <f>((Q39-H39/2)*J39-I39)/(Q39+H39/2)</f>
        <v>0</v>
      </c>
      <c r="L39">
        <f>K39*(CE39+CF39)/1000.0</f>
        <v>0</v>
      </c>
      <c r="M39">
        <f>(BX39 - IF(AF39&gt;1, I39*BS39*100.0/(AH39*CL39), 0))*(CE39+CF39)/1000.0</f>
        <v>0</v>
      </c>
      <c r="N39">
        <f>2.0/((1/P39-1/O39)+SIGN(P39)*SQRT((1/P39-1/O39)*(1/P39-1/O39) + 4*BT39/((BT39+1)*(BT39+1))*(2*1/P39*1/O39-1/O39*1/O39)))</f>
        <v>0</v>
      </c>
      <c r="O39">
        <f>IF(LEFT(BU39,1)&lt;&gt;"0",IF(LEFT(BU39,1)="1",3.0,BV39),$D$5+$E$5*(CL39*CE39/($K$5*1000))+$F$5*(CL39*CE39/($K$5*1000))*MAX(MIN(BS39,$J$5),$I$5)*MAX(MIN(BS39,$J$5),$I$5)+$G$5*MAX(MIN(BS39,$J$5),$I$5)*(CL39*CE39/($K$5*1000))+$H$5*(CL39*CE39/($K$5*1000))*(CL39*CE39/($K$5*1000)))</f>
        <v>0</v>
      </c>
      <c r="P39">
        <f>H39*(1000-(1000*0.61365*exp(17.502*T39/(240.97+T39))/(CE39+CF39)+BZ39)/2)/(1000*0.61365*exp(17.502*T39/(240.97+T39))/(CE39+CF39)-BZ39)</f>
        <v>0</v>
      </c>
      <c r="Q39">
        <f>1/((BT39+1)/(N39/1.6)+1/(O39/1.37)) + BT39/((BT39+1)/(N39/1.6) + BT39/(O39/1.37))</f>
        <v>0</v>
      </c>
      <c r="R39">
        <f>(BP39*BR39)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BZ39*(CE39+CF39)/1000</f>
        <v>0</v>
      </c>
      <c r="X39">
        <f>0.61365*exp(17.502*CG39/(240.97+CG39))</f>
        <v>0</v>
      </c>
      <c r="Y39">
        <f>(U39-BZ39*(CE39+CF39)/1000)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0</v>
      </c>
      <c r="AE39">
        <v>0</v>
      </c>
      <c r="AF39">
        <f>IF(AD39*$H$13&gt;=AH39,1.0,(AH39/(AH39-AD39*$H$13)))</f>
        <v>0</v>
      </c>
      <c r="AG39">
        <f>(AF39-1)*100</f>
        <v>0</v>
      </c>
      <c r="AH39">
        <f>MAX(0,($B$13+$C$13*CL39)/(1+$D$13*CL39)*CE39/(CG39+273)*$E$13)</f>
        <v>0</v>
      </c>
      <c r="AI39" t="s">
        <v>294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294</v>
      </c>
      <c r="AP39">
        <v>0</v>
      </c>
      <c r="AQ39">
        <v>0</v>
      </c>
      <c r="AR39">
        <f>1-AP39/AQ39</f>
        <v>0</v>
      </c>
      <c r="AS39">
        <v>0.5</v>
      </c>
      <c r="AT39">
        <f>BP39</f>
        <v>0</v>
      </c>
      <c r="AU39">
        <f>I39</f>
        <v>0</v>
      </c>
      <c r="AV39">
        <f>AR39*AS39*AT39</f>
        <v>0</v>
      </c>
      <c r="AW39">
        <f>BB39/AQ39</f>
        <v>0</v>
      </c>
      <c r="AX39">
        <f>(AU39-AN39)/AT39</f>
        <v>0</v>
      </c>
      <c r="AY39">
        <f>(AK39-AQ39)/AQ39</f>
        <v>0</v>
      </c>
      <c r="AZ39" t="s">
        <v>294</v>
      </c>
      <c r="BA39">
        <v>0</v>
      </c>
      <c r="BB39">
        <f>AQ39-BA39</f>
        <v>0</v>
      </c>
      <c r="BC39">
        <f>(AQ39-AP39)/(AQ39-BA39)</f>
        <v>0</v>
      </c>
      <c r="BD39">
        <f>(AK39-AQ39)/(AK39-BA39)</f>
        <v>0</v>
      </c>
      <c r="BE39">
        <f>(AQ39-AP39)/(AQ39-AJ39)</f>
        <v>0</v>
      </c>
      <c r="BF39">
        <f>(AK39-AQ39)/(AK39-AJ39)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>$B$11*CM39+$C$11*CN39+$F$11*CO39*(1-CR39)</f>
        <v>0</v>
      </c>
      <c r="BP39">
        <f>BO39*BQ39</f>
        <v>0</v>
      </c>
      <c r="BQ39">
        <f>($B$11*$D$9+$C$11*$D$9+$F$11*((DB39+CT39)/MAX(DB39+CT39+DC39, 0.1)*$I$9+DC39/MAX(DB39+CT39+DC39, 0.1)*$J$9))/($B$11+$C$11+$F$11)</f>
        <v>0</v>
      </c>
      <c r="BR39">
        <f>($B$11*$K$9+$C$11*$K$9+$F$11*((DB39+CT39)/MAX(DB39+CT39+DC39, 0.1)*$P$9+DC39/MAX(DB39+CT39+DC39, 0.1)*$Q$9))/($B$11+$C$11+$F$11)</f>
        <v>0</v>
      </c>
      <c r="BS39">
        <v>6</v>
      </c>
      <c r="BT39">
        <v>0.5</v>
      </c>
      <c r="BU39" t="s">
        <v>295</v>
      </c>
      <c r="BV39">
        <v>2</v>
      </c>
      <c r="BW39">
        <v>1621616821.1</v>
      </c>
      <c r="BX39">
        <v>399.07</v>
      </c>
      <c r="BY39">
        <v>419.927333333333</v>
      </c>
      <c r="BZ39">
        <v>8.09105333333333</v>
      </c>
      <c r="CA39">
        <v>3.65986</v>
      </c>
      <c r="CB39">
        <v>390.883666666667</v>
      </c>
      <c r="CC39">
        <v>7.96047333333333</v>
      </c>
      <c r="CD39">
        <v>600.024</v>
      </c>
      <c r="CE39">
        <v>101.258333333333</v>
      </c>
      <c r="CF39">
        <v>0.0997016666666667</v>
      </c>
      <c r="CG39">
        <v>21.2962666666667</v>
      </c>
      <c r="CH39">
        <v>20.1172333333333</v>
      </c>
      <c r="CI39">
        <v>999.9</v>
      </c>
      <c r="CJ39">
        <v>0</v>
      </c>
      <c r="CK39">
        <v>0</v>
      </c>
      <c r="CL39">
        <v>10043.3333333333</v>
      </c>
      <c r="CM39">
        <v>0</v>
      </c>
      <c r="CN39">
        <v>3.92011666666667</v>
      </c>
      <c r="CO39">
        <v>599.982333333333</v>
      </c>
      <c r="CP39">
        <v>0.932972</v>
      </c>
      <c r="CQ39">
        <v>0.0670283</v>
      </c>
      <c r="CR39">
        <v>0</v>
      </c>
      <c r="CS39">
        <v>926.568666666667</v>
      </c>
      <c r="CT39">
        <v>4.99951</v>
      </c>
      <c r="CU39">
        <v>5510.41666666667</v>
      </c>
      <c r="CV39">
        <v>4813.91333333333</v>
      </c>
      <c r="CW39">
        <v>37.75</v>
      </c>
      <c r="CX39">
        <v>41.9163333333333</v>
      </c>
      <c r="CY39">
        <v>40.312</v>
      </c>
      <c r="CZ39">
        <v>41.312</v>
      </c>
      <c r="DA39">
        <v>39.812</v>
      </c>
      <c r="DB39">
        <v>555.1</v>
      </c>
      <c r="DC39">
        <v>39.88</v>
      </c>
      <c r="DD39">
        <v>0</v>
      </c>
      <c r="DE39">
        <v>1621616825.8</v>
      </c>
      <c r="DF39">
        <v>0</v>
      </c>
      <c r="DG39">
        <v>926.465576923077</v>
      </c>
      <c r="DH39">
        <v>0.964752130731636</v>
      </c>
      <c r="DI39">
        <v>4.57162386861712</v>
      </c>
      <c r="DJ39">
        <v>5510.32461538461</v>
      </c>
      <c r="DK39">
        <v>15</v>
      </c>
      <c r="DL39">
        <v>1621616362.6</v>
      </c>
      <c r="DM39" t="s">
        <v>296</v>
      </c>
      <c r="DN39">
        <v>1621616342.1</v>
      </c>
      <c r="DO39">
        <v>1621616362.6</v>
      </c>
      <c r="DP39">
        <v>3</v>
      </c>
      <c r="DQ39">
        <v>-0.041</v>
      </c>
      <c r="DR39">
        <v>0.032</v>
      </c>
      <c r="DS39">
        <v>8.331</v>
      </c>
      <c r="DT39">
        <v>0.068</v>
      </c>
      <c r="DU39">
        <v>421</v>
      </c>
      <c r="DV39">
        <v>3</v>
      </c>
      <c r="DW39">
        <v>0.39</v>
      </c>
      <c r="DX39">
        <v>0.05</v>
      </c>
      <c r="DY39">
        <v>-21.162555</v>
      </c>
      <c r="DZ39">
        <v>1.10554446529089</v>
      </c>
      <c r="EA39">
        <v>0.279778061103797</v>
      </c>
      <c r="EB39">
        <v>0</v>
      </c>
      <c r="EC39">
        <v>926.407285714286</v>
      </c>
      <c r="ED39">
        <v>0.920675621584817</v>
      </c>
      <c r="EE39">
        <v>0.211300405168778</v>
      </c>
      <c r="EF39">
        <v>1</v>
      </c>
      <c r="EG39">
        <v>4.43801025</v>
      </c>
      <c r="EH39">
        <v>-0.0322544465290947</v>
      </c>
      <c r="EI39">
        <v>0.0152125105566932</v>
      </c>
      <c r="EJ39">
        <v>1</v>
      </c>
      <c r="EK39">
        <v>2</v>
      </c>
      <c r="EL39">
        <v>3</v>
      </c>
      <c r="EM39" t="s">
        <v>308</v>
      </c>
      <c r="EN39">
        <v>100</v>
      </c>
      <c r="EO39">
        <v>100</v>
      </c>
      <c r="EP39">
        <v>8.183</v>
      </c>
      <c r="EQ39">
        <v>0.131</v>
      </c>
      <c r="ER39">
        <v>5.01928744056008</v>
      </c>
      <c r="ES39">
        <v>0.0095515401478521</v>
      </c>
      <c r="ET39">
        <v>-4.08282145803731e-06</v>
      </c>
      <c r="EU39">
        <v>9.61633180237613e-10</v>
      </c>
      <c r="EV39">
        <v>0.0348779665462137</v>
      </c>
      <c r="EW39">
        <v>0.00964955815971448</v>
      </c>
      <c r="EX39">
        <v>0.000351754833574242</v>
      </c>
      <c r="EY39">
        <v>-6.74969522547015e-06</v>
      </c>
      <c r="EZ39">
        <v>-4</v>
      </c>
      <c r="FA39">
        <v>2054</v>
      </c>
      <c r="FB39">
        <v>1</v>
      </c>
      <c r="FC39">
        <v>24</v>
      </c>
      <c r="FD39">
        <v>8</v>
      </c>
      <c r="FE39">
        <v>7.7</v>
      </c>
      <c r="FF39">
        <v>2</v>
      </c>
      <c r="FG39">
        <v>660.494</v>
      </c>
      <c r="FH39">
        <v>393.969</v>
      </c>
      <c r="FI39">
        <v>21.8267</v>
      </c>
      <c r="FJ39">
        <v>28.0036</v>
      </c>
      <c r="FK39">
        <v>29.9996</v>
      </c>
      <c r="FL39">
        <v>28.2407</v>
      </c>
      <c r="FM39">
        <v>28.216</v>
      </c>
      <c r="FN39">
        <v>21.0225</v>
      </c>
      <c r="FO39">
        <v>63.001</v>
      </c>
      <c r="FP39">
        <v>0</v>
      </c>
      <c r="FQ39">
        <v>21.87</v>
      </c>
      <c r="FR39">
        <v>420</v>
      </c>
      <c r="FS39">
        <v>3.88588</v>
      </c>
      <c r="FT39">
        <v>99.7792</v>
      </c>
      <c r="FU39">
        <v>100.124</v>
      </c>
    </row>
    <row r="40" spans="1:177">
      <c r="A40">
        <v>24</v>
      </c>
      <c r="B40">
        <v>1621616837.1</v>
      </c>
      <c r="C40">
        <v>345</v>
      </c>
      <c r="D40" t="s">
        <v>344</v>
      </c>
      <c r="E40" t="s">
        <v>345</v>
      </c>
      <c r="G40">
        <v>1621616836.1</v>
      </c>
      <c r="H40">
        <f>CD40*AF40*(BZ40-CA40)/(100*BS40*(1000-AF40*BZ40))</f>
        <v>0</v>
      </c>
      <c r="I40">
        <f>CD40*AF40*(BY40-BX40*(1000-AF40*CA40)/(1000-AF40*BZ40))/(100*BS40)</f>
        <v>0</v>
      </c>
      <c r="J40">
        <f>BX40 - IF(AF40&gt;1, I40*BS40*100.0/(AH40*CL40), 0)</f>
        <v>0</v>
      </c>
      <c r="K40">
        <f>((Q40-H40/2)*J40-I40)/(Q40+H40/2)</f>
        <v>0</v>
      </c>
      <c r="L40">
        <f>K40*(CE40+CF40)/1000.0</f>
        <v>0</v>
      </c>
      <c r="M40">
        <f>(BX40 - IF(AF40&gt;1, I40*BS40*100.0/(AH40*CL40), 0))*(CE40+CF40)/1000.0</f>
        <v>0</v>
      </c>
      <c r="N40">
        <f>2.0/((1/P40-1/O40)+SIGN(P40)*SQRT((1/P40-1/O40)*(1/P40-1/O40) + 4*BT40/((BT40+1)*(BT40+1))*(2*1/P40*1/O40-1/O40*1/O40)))</f>
        <v>0</v>
      </c>
      <c r="O40">
        <f>IF(LEFT(BU40,1)&lt;&gt;"0",IF(LEFT(BU40,1)="1",3.0,BV40),$D$5+$E$5*(CL40*CE40/($K$5*1000))+$F$5*(CL40*CE40/($K$5*1000))*MAX(MIN(BS40,$J$5),$I$5)*MAX(MIN(BS40,$J$5),$I$5)+$G$5*MAX(MIN(BS40,$J$5),$I$5)*(CL40*CE40/($K$5*1000))+$H$5*(CL40*CE40/($K$5*1000))*(CL40*CE40/($K$5*1000)))</f>
        <v>0</v>
      </c>
      <c r="P40">
        <f>H40*(1000-(1000*0.61365*exp(17.502*T40/(240.97+T40))/(CE40+CF40)+BZ40)/2)/(1000*0.61365*exp(17.502*T40/(240.97+T40))/(CE40+CF40)-BZ40)</f>
        <v>0</v>
      </c>
      <c r="Q40">
        <f>1/((BT40+1)/(N40/1.6)+1/(O40/1.37)) + BT40/((BT40+1)/(N40/1.6) + BT40/(O40/1.37))</f>
        <v>0</v>
      </c>
      <c r="R40">
        <f>(BP40*BR40)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BZ40*(CE40+CF40)/1000</f>
        <v>0</v>
      </c>
      <c r="X40">
        <f>0.61365*exp(17.502*CG40/(240.97+CG40))</f>
        <v>0</v>
      </c>
      <c r="Y40">
        <f>(U40-BZ40*(CE40+CF40)/1000)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0</v>
      </c>
      <c r="AE40">
        <v>0</v>
      </c>
      <c r="AF40">
        <f>IF(AD40*$H$13&gt;=AH40,1.0,(AH40/(AH40-AD40*$H$13)))</f>
        <v>0</v>
      </c>
      <c r="AG40">
        <f>(AF40-1)*100</f>
        <v>0</v>
      </c>
      <c r="AH40">
        <f>MAX(0,($B$13+$C$13*CL40)/(1+$D$13*CL40)*CE40/(CG40+273)*$E$13)</f>
        <v>0</v>
      </c>
      <c r="AI40" t="s">
        <v>294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294</v>
      </c>
      <c r="AP40">
        <v>0</v>
      </c>
      <c r="AQ40">
        <v>0</v>
      </c>
      <c r="AR40">
        <f>1-AP40/AQ40</f>
        <v>0</v>
      </c>
      <c r="AS40">
        <v>0.5</v>
      </c>
      <c r="AT40">
        <f>BP40</f>
        <v>0</v>
      </c>
      <c r="AU40">
        <f>I40</f>
        <v>0</v>
      </c>
      <c r="AV40">
        <f>AR40*AS40*AT40</f>
        <v>0</v>
      </c>
      <c r="AW40">
        <f>BB40/AQ40</f>
        <v>0</v>
      </c>
      <c r="AX40">
        <f>(AU40-AN40)/AT40</f>
        <v>0</v>
      </c>
      <c r="AY40">
        <f>(AK40-AQ40)/AQ40</f>
        <v>0</v>
      </c>
      <c r="AZ40" t="s">
        <v>294</v>
      </c>
      <c r="BA40">
        <v>0</v>
      </c>
      <c r="BB40">
        <f>AQ40-BA40</f>
        <v>0</v>
      </c>
      <c r="BC40">
        <f>(AQ40-AP40)/(AQ40-BA40)</f>
        <v>0</v>
      </c>
      <c r="BD40">
        <f>(AK40-AQ40)/(AK40-BA40)</f>
        <v>0</v>
      </c>
      <c r="BE40">
        <f>(AQ40-AP40)/(AQ40-AJ40)</f>
        <v>0</v>
      </c>
      <c r="BF40">
        <f>(AK40-AQ40)/(AK40-AJ40)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>$B$11*CM40+$C$11*CN40+$F$11*CO40*(1-CR40)</f>
        <v>0</v>
      </c>
      <c r="BP40">
        <f>BO40*BQ40</f>
        <v>0</v>
      </c>
      <c r="BQ40">
        <f>($B$11*$D$9+$C$11*$D$9+$F$11*((DB40+CT40)/MAX(DB40+CT40+DC40, 0.1)*$I$9+DC40/MAX(DB40+CT40+DC40, 0.1)*$J$9))/($B$11+$C$11+$F$11)</f>
        <v>0</v>
      </c>
      <c r="BR40">
        <f>($B$11*$K$9+$C$11*$K$9+$F$11*((DB40+CT40)/MAX(DB40+CT40+DC40, 0.1)*$P$9+DC40/MAX(DB40+CT40+DC40, 0.1)*$Q$9))/($B$11+$C$11+$F$11)</f>
        <v>0</v>
      </c>
      <c r="BS40">
        <v>6</v>
      </c>
      <c r="BT40">
        <v>0.5</v>
      </c>
      <c r="BU40" t="s">
        <v>295</v>
      </c>
      <c r="BV40">
        <v>2</v>
      </c>
      <c r="BW40">
        <v>1621616836.1</v>
      </c>
      <c r="BX40">
        <v>398.85</v>
      </c>
      <c r="BY40">
        <v>419.922</v>
      </c>
      <c r="BZ40">
        <v>8.50547</v>
      </c>
      <c r="CA40">
        <v>4.07684</v>
      </c>
      <c r="CB40">
        <v>390.664666666667</v>
      </c>
      <c r="CC40">
        <v>8.36915</v>
      </c>
      <c r="CD40">
        <v>600.039666666667</v>
      </c>
      <c r="CE40">
        <v>101.257333333333</v>
      </c>
      <c r="CF40">
        <v>0.0995618333333333</v>
      </c>
      <c r="CG40">
        <v>21.6043</v>
      </c>
      <c r="CH40">
        <v>20.414</v>
      </c>
      <c r="CI40">
        <v>999.9</v>
      </c>
      <c r="CJ40">
        <v>0</v>
      </c>
      <c r="CK40">
        <v>0</v>
      </c>
      <c r="CL40">
        <v>10025</v>
      </c>
      <c r="CM40">
        <v>0</v>
      </c>
      <c r="CN40">
        <v>3.71280333333333</v>
      </c>
      <c r="CO40">
        <v>599.957</v>
      </c>
      <c r="CP40">
        <v>0.933006</v>
      </c>
      <c r="CQ40">
        <v>0.0669938333333333</v>
      </c>
      <c r="CR40">
        <v>0</v>
      </c>
      <c r="CS40">
        <v>926.536</v>
      </c>
      <c r="CT40">
        <v>4.99951</v>
      </c>
      <c r="CU40">
        <v>5509.37666666667</v>
      </c>
      <c r="CV40">
        <v>4813.76</v>
      </c>
      <c r="CW40">
        <v>37.75</v>
      </c>
      <c r="CX40">
        <v>41.9163333333333</v>
      </c>
      <c r="CY40">
        <v>40.312</v>
      </c>
      <c r="CZ40">
        <v>41.312</v>
      </c>
      <c r="DA40">
        <v>39.812</v>
      </c>
      <c r="DB40">
        <v>555.1</v>
      </c>
      <c r="DC40">
        <v>39.86</v>
      </c>
      <c r="DD40">
        <v>0</v>
      </c>
      <c r="DE40">
        <v>1621616840.8</v>
      </c>
      <c r="DF40">
        <v>0</v>
      </c>
      <c r="DG40">
        <v>926.64708</v>
      </c>
      <c r="DH40">
        <v>-0.691076930116672</v>
      </c>
      <c r="DI40">
        <v>-2.90692304367249</v>
      </c>
      <c r="DJ40">
        <v>5510.0148</v>
      </c>
      <c r="DK40">
        <v>15</v>
      </c>
      <c r="DL40">
        <v>1621616362.6</v>
      </c>
      <c r="DM40" t="s">
        <v>296</v>
      </c>
      <c r="DN40">
        <v>1621616342.1</v>
      </c>
      <c r="DO40">
        <v>1621616362.6</v>
      </c>
      <c r="DP40">
        <v>3</v>
      </c>
      <c r="DQ40">
        <v>-0.041</v>
      </c>
      <c r="DR40">
        <v>0.032</v>
      </c>
      <c r="DS40">
        <v>8.331</v>
      </c>
      <c r="DT40">
        <v>0.068</v>
      </c>
      <c r="DU40">
        <v>421</v>
      </c>
      <c r="DV40">
        <v>3</v>
      </c>
      <c r="DW40">
        <v>0.39</v>
      </c>
      <c r="DX40">
        <v>0.05</v>
      </c>
      <c r="DY40">
        <v>-21.189315</v>
      </c>
      <c r="DZ40">
        <v>-1.63767129455903</v>
      </c>
      <c r="EA40">
        <v>0.328854538930208</v>
      </c>
      <c r="EB40">
        <v>0</v>
      </c>
      <c r="EC40">
        <v>926.616114285714</v>
      </c>
      <c r="ED40">
        <v>0.204440269121879</v>
      </c>
      <c r="EE40">
        <v>0.185947115589129</v>
      </c>
      <c r="EF40">
        <v>1</v>
      </c>
      <c r="EG40">
        <v>4.4299905</v>
      </c>
      <c r="EH40">
        <v>-0.0930348968105292</v>
      </c>
      <c r="EI40">
        <v>0.0131167097532118</v>
      </c>
      <c r="EJ40">
        <v>1</v>
      </c>
      <c r="EK40">
        <v>2</v>
      </c>
      <c r="EL40">
        <v>3</v>
      </c>
      <c r="EM40" t="s">
        <v>308</v>
      </c>
      <c r="EN40">
        <v>100</v>
      </c>
      <c r="EO40">
        <v>100</v>
      </c>
      <c r="EP40">
        <v>8.183</v>
      </c>
      <c r="EQ40">
        <v>0.1367</v>
      </c>
      <c r="ER40">
        <v>5.01928744056008</v>
      </c>
      <c r="ES40">
        <v>0.0095515401478521</v>
      </c>
      <c r="ET40">
        <v>-4.08282145803731e-06</v>
      </c>
      <c r="EU40">
        <v>9.61633180237613e-10</v>
      </c>
      <c r="EV40">
        <v>0.0348779665462137</v>
      </c>
      <c r="EW40">
        <v>0.00964955815971448</v>
      </c>
      <c r="EX40">
        <v>0.000351754833574242</v>
      </c>
      <c r="EY40">
        <v>-6.74969522547015e-06</v>
      </c>
      <c r="EZ40">
        <v>-4</v>
      </c>
      <c r="FA40">
        <v>2054</v>
      </c>
      <c r="FB40">
        <v>1</v>
      </c>
      <c r="FC40">
        <v>24</v>
      </c>
      <c r="FD40">
        <v>8.2</v>
      </c>
      <c r="FE40">
        <v>7.9</v>
      </c>
      <c r="FF40">
        <v>2</v>
      </c>
      <c r="FG40">
        <v>661.82</v>
      </c>
      <c r="FH40">
        <v>393.389</v>
      </c>
      <c r="FI40">
        <v>22.3261</v>
      </c>
      <c r="FJ40">
        <v>27.975</v>
      </c>
      <c r="FK40">
        <v>29.9997</v>
      </c>
      <c r="FL40">
        <v>28.2215</v>
      </c>
      <c r="FM40">
        <v>28.1993</v>
      </c>
      <c r="FN40">
        <v>21.0304</v>
      </c>
      <c r="FO40">
        <v>60.2992</v>
      </c>
      <c r="FP40">
        <v>0</v>
      </c>
      <c r="FQ40">
        <v>22.34</v>
      </c>
      <c r="FR40">
        <v>420</v>
      </c>
      <c r="FS40">
        <v>4.27103</v>
      </c>
      <c r="FT40">
        <v>99.7833</v>
      </c>
      <c r="FU40">
        <v>100.128</v>
      </c>
    </row>
    <row r="41" spans="1:177">
      <c r="A41">
        <v>25</v>
      </c>
      <c r="B41">
        <v>1621616852.1</v>
      </c>
      <c r="C41">
        <v>360</v>
      </c>
      <c r="D41" t="s">
        <v>346</v>
      </c>
      <c r="E41" t="s">
        <v>347</v>
      </c>
      <c r="G41">
        <v>1621616851.1</v>
      </c>
      <c r="H41">
        <f>CD41*AF41*(BZ41-CA41)/(100*BS41*(1000-AF41*BZ41))</f>
        <v>0</v>
      </c>
      <c r="I41">
        <f>CD41*AF41*(BY41-BX41*(1000-AF41*CA41)/(1000-AF41*BZ41))/(100*BS41)</f>
        <v>0</v>
      </c>
      <c r="J41">
        <f>BX41 - IF(AF41&gt;1, I41*BS41*100.0/(AH41*CL41), 0)</f>
        <v>0</v>
      </c>
      <c r="K41">
        <f>((Q41-H41/2)*J41-I41)/(Q41+H41/2)</f>
        <v>0</v>
      </c>
      <c r="L41">
        <f>K41*(CE41+CF41)/1000.0</f>
        <v>0</v>
      </c>
      <c r="M41">
        <f>(BX41 - IF(AF41&gt;1, I41*BS41*100.0/(AH41*CL41), 0))*(CE41+CF41)/1000.0</f>
        <v>0</v>
      </c>
      <c r="N41">
        <f>2.0/((1/P41-1/O41)+SIGN(P41)*SQRT((1/P41-1/O41)*(1/P41-1/O41) + 4*BT41/((BT41+1)*(BT41+1))*(2*1/P41*1/O41-1/O41*1/O41)))</f>
        <v>0</v>
      </c>
      <c r="O41">
        <f>IF(LEFT(BU41,1)&lt;&gt;"0",IF(LEFT(BU41,1)="1",3.0,BV41),$D$5+$E$5*(CL41*CE41/($K$5*1000))+$F$5*(CL41*CE41/($K$5*1000))*MAX(MIN(BS41,$J$5),$I$5)*MAX(MIN(BS41,$J$5),$I$5)+$G$5*MAX(MIN(BS41,$J$5),$I$5)*(CL41*CE41/($K$5*1000))+$H$5*(CL41*CE41/($K$5*1000))*(CL41*CE41/($K$5*1000)))</f>
        <v>0</v>
      </c>
      <c r="P41">
        <f>H41*(1000-(1000*0.61365*exp(17.502*T41/(240.97+T41))/(CE41+CF41)+BZ41)/2)/(1000*0.61365*exp(17.502*T41/(240.97+T41))/(CE41+CF41)-BZ41)</f>
        <v>0</v>
      </c>
      <c r="Q41">
        <f>1/((BT41+1)/(N41/1.6)+1/(O41/1.37)) + BT41/((BT41+1)/(N41/1.6) + BT41/(O41/1.37))</f>
        <v>0</v>
      </c>
      <c r="R41">
        <f>(BP41*BR41)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BZ41*(CE41+CF41)/1000</f>
        <v>0</v>
      </c>
      <c r="X41">
        <f>0.61365*exp(17.502*CG41/(240.97+CG41))</f>
        <v>0</v>
      </c>
      <c r="Y41">
        <f>(U41-BZ41*(CE41+CF41)/1000)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0</v>
      </c>
      <c r="AE41">
        <v>0</v>
      </c>
      <c r="AF41">
        <f>IF(AD41*$H$13&gt;=AH41,1.0,(AH41/(AH41-AD41*$H$13)))</f>
        <v>0</v>
      </c>
      <c r="AG41">
        <f>(AF41-1)*100</f>
        <v>0</v>
      </c>
      <c r="AH41">
        <f>MAX(0,($B$13+$C$13*CL41)/(1+$D$13*CL41)*CE41/(CG41+273)*$E$13)</f>
        <v>0</v>
      </c>
      <c r="AI41" t="s">
        <v>294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294</v>
      </c>
      <c r="AP41">
        <v>0</v>
      </c>
      <c r="AQ41">
        <v>0</v>
      </c>
      <c r="AR41">
        <f>1-AP41/AQ41</f>
        <v>0</v>
      </c>
      <c r="AS41">
        <v>0.5</v>
      </c>
      <c r="AT41">
        <f>BP41</f>
        <v>0</v>
      </c>
      <c r="AU41">
        <f>I41</f>
        <v>0</v>
      </c>
      <c r="AV41">
        <f>AR41*AS41*AT41</f>
        <v>0</v>
      </c>
      <c r="AW41">
        <f>BB41/AQ41</f>
        <v>0</v>
      </c>
      <c r="AX41">
        <f>(AU41-AN41)/AT41</f>
        <v>0</v>
      </c>
      <c r="AY41">
        <f>(AK41-AQ41)/AQ41</f>
        <v>0</v>
      </c>
      <c r="AZ41" t="s">
        <v>294</v>
      </c>
      <c r="BA41">
        <v>0</v>
      </c>
      <c r="BB41">
        <f>AQ41-BA41</f>
        <v>0</v>
      </c>
      <c r="BC41">
        <f>(AQ41-AP41)/(AQ41-BA41)</f>
        <v>0</v>
      </c>
      <c r="BD41">
        <f>(AK41-AQ41)/(AK41-BA41)</f>
        <v>0</v>
      </c>
      <c r="BE41">
        <f>(AQ41-AP41)/(AQ41-AJ41)</f>
        <v>0</v>
      </c>
      <c r="BF41">
        <f>(AK41-AQ41)/(AK41-AJ41)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>$B$11*CM41+$C$11*CN41+$F$11*CO41*(1-CR41)</f>
        <v>0</v>
      </c>
      <c r="BP41">
        <f>BO41*BQ41</f>
        <v>0</v>
      </c>
      <c r="BQ41">
        <f>($B$11*$D$9+$C$11*$D$9+$F$11*((DB41+CT41)/MAX(DB41+CT41+DC41, 0.1)*$I$9+DC41/MAX(DB41+CT41+DC41, 0.1)*$J$9))/($B$11+$C$11+$F$11)</f>
        <v>0</v>
      </c>
      <c r="BR41">
        <f>($B$11*$K$9+$C$11*$K$9+$F$11*((DB41+CT41)/MAX(DB41+CT41+DC41, 0.1)*$P$9+DC41/MAX(DB41+CT41+DC41, 0.1)*$Q$9))/($B$11+$C$11+$F$11)</f>
        <v>0</v>
      </c>
      <c r="BS41">
        <v>6</v>
      </c>
      <c r="BT41">
        <v>0.5</v>
      </c>
      <c r="BU41" t="s">
        <v>295</v>
      </c>
      <c r="BV41">
        <v>2</v>
      </c>
      <c r="BW41">
        <v>1621616851.1</v>
      </c>
      <c r="BX41">
        <v>397.988333333333</v>
      </c>
      <c r="BY41">
        <v>419.722333333333</v>
      </c>
      <c r="BZ41">
        <v>8.89782333333333</v>
      </c>
      <c r="CA41">
        <v>4.45615333333333</v>
      </c>
      <c r="CB41">
        <v>389.809333333333</v>
      </c>
      <c r="CC41">
        <v>8.75601333333333</v>
      </c>
      <c r="CD41">
        <v>600.136666666667</v>
      </c>
      <c r="CE41">
        <v>101.259333333333</v>
      </c>
      <c r="CF41">
        <v>0.100306933333333</v>
      </c>
      <c r="CG41">
        <v>21.9156</v>
      </c>
      <c r="CH41">
        <v>20.6928666666667</v>
      </c>
      <c r="CI41">
        <v>999.9</v>
      </c>
      <c r="CJ41">
        <v>0</v>
      </c>
      <c r="CK41">
        <v>0</v>
      </c>
      <c r="CL41">
        <v>10010</v>
      </c>
      <c r="CM41">
        <v>0</v>
      </c>
      <c r="CN41">
        <v>3.95781</v>
      </c>
      <c r="CO41">
        <v>600.073</v>
      </c>
      <c r="CP41">
        <v>0.932972</v>
      </c>
      <c r="CQ41">
        <v>0.0670283</v>
      </c>
      <c r="CR41">
        <v>0</v>
      </c>
      <c r="CS41">
        <v>926.672</v>
      </c>
      <c r="CT41">
        <v>4.99951</v>
      </c>
      <c r="CU41">
        <v>5511.95666666667</v>
      </c>
      <c r="CV41">
        <v>4814.65</v>
      </c>
      <c r="CW41">
        <v>37.75</v>
      </c>
      <c r="CX41">
        <v>41.875</v>
      </c>
      <c r="CY41">
        <v>40.312</v>
      </c>
      <c r="CZ41">
        <v>41.312</v>
      </c>
      <c r="DA41">
        <v>39.875</v>
      </c>
      <c r="DB41">
        <v>555.19</v>
      </c>
      <c r="DC41">
        <v>39.8866666666667</v>
      </c>
      <c r="DD41">
        <v>0</v>
      </c>
      <c r="DE41">
        <v>1621616855.8</v>
      </c>
      <c r="DF41">
        <v>0</v>
      </c>
      <c r="DG41">
        <v>926.628769230769</v>
      </c>
      <c r="DH41">
        <v>0.570871787293093</v>
      </c>
      <c r="DI41">
        <v>17.8218803262237</v>
      </c>
      <c r="DJ41">
        <v>5510.67576923077</v>
      </c>
      <c r="DK41">
        <v>15</v>
      </c>
      <c r="DL41">
        <v>1621616362.6</v>
      </c>
      <c r="DM41" t="s">
        <v>296</v>
      </c>
      <c r="DN41">
        <v>1621616342.1</v>
      </c>
      <c r="DO41">
        <v>1621616362.6</v>
      </c>
      <c r="DP41">
        <v>3</v>
      </c>
      <c r="DQ41">
        <v>-0.041</v>
      </c>
      <c r="DR41">
        <v>0.032</v>
      </c>
      <c r="DS41">
        <v>8.331</v>
      </c>
      <c r="DT41">
        <v>0.068</v>
      </c>
      <c r="DU41">
        <v>421</v>
      </c>
      <c r="DV41">
        <v>3</v>
      </c>
      <c r="DW41">
        <v>0.39</v>
      </c>
      <c r="DX41">
        <v>0.05</v>
      </c>
      <c r="DY41">
        <v>-21.37279</v>
      </c>
      <c r="DZ41">
        <v>-0.0492968105065799</v>
      </c>
      <c r="EA41">
        <v>0.363697842858602</v>
      </c>
      <c r="EB41">
        <v>1</v>
      </c>
      <c r="EC41">
        <v>926.603914285714</v>
      </c>
      <c r="ED41">
        <v>0.278794520546942</v>
      </c>
      <c r="EE41">
        <v>0.19183614606944</v>
      </c>
      <c r="EF41">
        <v>1</v>
      </c>
      <c r="EG41">
        <v>4.43175675</v>
      </c>
      <c r="EH41">
        <v>0.0253651407129429</v>
      </c>
      <c r="EI41">
        <v>0.0104458574055699</v>
      </c>
      <c r="EJ41">
        <v>1</v>
      </c>
      <c r="EK41">
        <v>3</v>
      </c>
      <c r="EL41">
        <v>3</v>
      </c>
      <c r="EM41" t="s">
        <v>297</v>
      </c>
      <c r="EN41">
        <v>100</v>
      </c>
      <c r="EO41">
        <v>100</v>
      </c>
      <c r="EP41">
        <v>8.184</v>
      </c>
      <c r="EQ41">
        <v>0.1421</v>
      </c>
      <c r="ER41">
        <v>5.01928744056008</v>
      </c>
      <c r="ES41">
        <v>0.0095515401478521</v>
      </c>
      <c r="ET41">
        <v>-4.08282145803731e-06</v>
      </c>
      <c r="EU41">
        <v>9.61633180237613e-10</v>
      </c>
      <c r="EV41">
        <v>0.0348779665462137</v>
      </c>
      <c r="EW41">
        <v>0.00964955815971448</v>
      </c>
      <c r="EX41">
        <v>0.000351754833574242</v>
      </c>
      <c r="EY41">
        <v>-6.74969522547015e-06</v>
      </c>
      <c r="EZ41">
        <v>-4</v>
      </c>
      <c r="FA41">
        <v>2054</v>
      </c>
      <c r="FB41">
        <v>1</v>
      </c>
      <c r="FC41">
        <v>24</v>
      </c>
      <c r="FD41">
        <v>8.5</v>
      </c>
      <c r="FE41">
        <v>8.2</v>
      </c>
      <c r="FF41">
        <v>2</v>
      </c>
      <c r="FG41">
        <v>660.825</v>
      </c>
      <c r="FH41">
        <v>394.293</v>
      </c>
      <c r="FI41">
        <v>22.8292</v>
      </c>
      <c r="FJ41">
        <v>27.9464</v>
      </c>
      <c r="FK41">
        <v>29.9996</v>
      </c>
      <c r="FL41">
        <v>28.2025</v>
      </c>
      <c r="FM41">
        <v>28.1803</v>
      </c>
      <c r="FN41">
        <v>21.0383</v>
      </c>
      <c r="FO41">
        <v>57.7024</v>
      </c>
      <c r="FP41">
        <v>0</v>
      </c>
      <c r="FQ41">
        <v>22.87</v>
      </c>
      <c r="FR41">
        <v>420</v>
      </c>
      <c r="FS41">
        <v>4.6423</v>
      </c>
      <c r="FT41">
        <v>99.7859</v>
      </c>
      <c r="FU41">
        <v>100.133</v>
      </c>
    </row>
    <row r="42" spans="1:177">
      <c r="A42">
        <v>26</v>
      </c>
      <c r="B42">
        <v>1621616867.1</v>
      </c>
      <c r="C42">
        <v>375</v>
      </c>
      <c r="D42" t="s">
        <v>348</v>
      </c>
      <c r="E42" t="s">
        <v>349</v>
      </c>
      <c r="G42">
        <v>1621616866.1</v>
      </c>
      <c r="H42">
        <f>CD42*AF42*(BZ42-CA42)/(100*BS42*(1000-AF42*BZ42))</f>
        <v>0</v>
      </c>
      <c r="I42">
        <f>CD42*AF42*(BY42-BX42*(1000-AF42*CA42)/(1000-AF42*BZ42))/(100*BS42)</f>
        <v>0</v>
      </c>
      <c r="J42">
        <f>BX42 - IF(AF42&gt;1, I42*BS42*100.0/(AH42*CL42), 0)</f>
        <v>0</v>
      </c>
      <c r="K42">
        <f>((Q42-H42/2)*J42-I42)/(Q42+H42/2)</f>
        <v>0</v>
      </c>
      <c r="L42">
        <f>K42*(CE42+CF42)/1000.0</f>
        <v>0</v>
      </c>
      <c r="M42">
        <f>(BX42 - IF(AF42&gt;1, I42*BS42*100.0/(AH42*CL42), 0))*(CE42+CF42)/1000.0</f>
        <v>0</v>
      </c>
      <c r="N42">
        <f>2.0/((1/P42-1/O42)+SIGN(P42)*SQRT((1/P42-1/O42)*(1/P42-1/O42) + 4*BT42/((BT42+1)*(BT42+1))*(2*1/P42*1/O42-1/O42*1/O42)))</f>
        <v>0</v>
      </c>
      <c r="O42">
        <f>IF(LEFT(BU42,1)&lt;&gt;"0",IF(LEFT(BU42,1)="1",3.0,BV42),$D$5+$E$5*(CL42*CE42/($K$5*1000))+$F$5*(CL42*CE42/($K$5*1000))*MAX(MIN(BS42,$J$5),$I$5)*MAX(MIN(BS42,$J$5),$I$5)+$G$5*MAX(MIN(BS42,$J$5),$I$5)*(CL42*CE42/($K$5*1000))+$H$5*(CL42*CE42/($K$5*1000))*(CL42*CE42/($K$5*1000)))</f>
        <v>0</v>
      </c>
      <c r="P42">
        <f>H42*(1000-(1000*0.61365*exp(17.502*T42/(240.97+T42))/(CE42+CF42)+BZ42)/2)/(1000*0.61365*exp(17.502*T42/(240.97+T42))/(CE42+CF42)-BZ42)</f>
        <v>0</v>
      </c>
      <c r="Q42">
        <f>1/((BT42+1)/(N42/1.6)+1/(O42/1.37)) + BT42/((BT42+1)/(N42/1.6) + BT42/(O42/1.37))</f>
        <v>0</v>
      </c>
      <c r="R42">
        <f>(BP42*BR42)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BZ42*(CE42+CF42)/1000</f>
        <v>0</v>
      </c>
      <c r="X42">
        <f>0.61365*exp(17.502*CG42/(240.97+CG42))</f>
        <v>0</v>
      </c>
      <c r="Y42">
        <f>(U42-BZ42*(CE42+CF42)/1000)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0</v>
      </c>
      <c r="AE42">
        <v>0</v>
      </c>
      <c r="AF42">
        <f>IF(AD42*$H$13&gt;=AH42,1.0,(AH42/(AH42-AD42*$H$13)))</f>
        <v>0</v>
      </c>
      <c r="AG42">
        <f>(AF42-1)*100</f>
        <v>0</v>
      </c>
      <c r="AH42">
        <f>MAX(0,($B$13+$C$13*CL42)/(1+$D$13*CL42)*CE42/(CG42+273)*$E$13)</f>
        <v>0</v>
      </c>
      <c r="AI42" t="s">
        <v>294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294</v>
      </c>
      <c r="AP42">
        <v>0</v>
      </c>
      <c r="AQ42">
        <v>0</v>
      </c>
      <c r="AR42">
        <f>1-AP42/AQ42</f>
        <v>0</v>
      </c>
      <c r="AS42">
        <v>0.5</v>
      </c>
      <c r="AT42">
        <f>BP42</f>
        <v>0</v>
      </c>
      <c r="AU42">
        <f>I42</f>
        <v>0</v>
      </c>
      <c r="AV42">
        <f>AR42*AS42*AT42</f>
        <v>0</v>
      </c>
      <c r="AW42">
        <f>BB42/AQ42</f>
        <v>0</v>
      </c>
      <c r="AX42">
        <f>(AU42-AN42)/AT42</f>
        <v>0</v>
      </c>
      <c r="AY42">
        <f>(AK42-AQ42)/AQ42</f>
        <v>0</v>
      </c>
      <c r="AZ42" t="s">
        <v>294</v>
      </c>
      <c r="BA42">
        <v>0</v>
      </c>
      <c r="BB42">
        <f>AQ42-BA42</f>
        <v>0</v>
      </c>
      <c r="BC42">
        <f>(AQ42-AP42)/(AQ42-BA42)</f>
        <v>0</v>
      </c>
      <c r="BD42">
        <f>(AK42-AQ42)/(AK42-BA42)</f>
        <v>0</v>
      </c>
      <c r="BE42">
        <f>(AQ42-AP42)/(AQ42-AJ42)</f>
        <v>0</v>
      </c>
      <c r="BF42">
        <f>(AK42-AQ42)/(AK42-AJ42)</f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>$B$11*CM42+$C$11*CN42+$F$11*CO42*(1-CR42)</f>
        <v>0</v>
      </c>
      <c r="BP42">
        <f>BO42*BQ42</f>
        <v>0</v>
      </c>
      <c r="BQ42">
        <f>($B$11*$D$9+$C$11*$D$9+$F$11*((DB42+CT42)/MAX(DB42+CT42+DC42, 0.1)*$I$9+DC42/MAX(DB42+CT42+DC42, 0.1)*$J$9))/($B$11+$C$11+$F$11)</f>
        <v>0</v>
      </c>
      <c r="BR42">
        <f>($B$11*$K$9+$C$11*$K$9+$F$11*((DB42+CT42)/MAX(DB42+CT42+DC42, 0.1)*$P$9+DC42/MAX(DB42+CT42+DC42, 0.1)*$Q$9))/($B$11+$C$11+$F$11)</f>
        <v>0</v>
      </c>
      <c r="BS42">
        <v>6</v>
      </c>
      <c r="BT42">
        <v>0.5</v>
      </c>
      <c r="BU42" t="s">
        <v>295</v>
      </c>
      <c r="BV42">
        <v>2</v>
      </c>
      <c r="BW42">
        <v>1621616866.1</v>
      </c>
      <c r="BX42">
        <v>398.478333333333</v>
      </c>
      <c r="BY42">
        <v>420.143666666667</v>
      </c>
      <c r="BZ42">
        <v>9.31836333333333</v>
      </c>
      <c r="CA42">
        <v>4.93477333333333</v>
      </c>
      <c r="CB42">
        <v>390.295666666667</v>
      </c>
      <c r="CC42">
        <v>9.17061666666667</v>
      </c>
      <c r="CD42">
        <v>599.891</v>
      </c>
      <c r="CE42">
        <v>101.261</v>
      </c>
      <c r="CF42">
        <v>0.0998750333333333</v>
      </c>
      <c r="CG42">
        <v>22.2279</v>
      </c>
      <c r="CH42">
        <v>20.9682666666667</v>
      </c>
      <c r="CI42">
        <v>999.9</v>
      </c>
      <c r="CJ42">
        <v>0</v>
      </c>
      <c r="CK42">
        <v>0</v>
      </c>
      <c r="CL42">
        <v>9995</v>
      </c>
      <c r="CM42">
        <v>0</v>
      </c>
      <c r="CN42">
        <v>3.95781</v>
      </c>
      <c r="CO42">
        <v>599.965333333333</v>
      </c>
      <c r="CP42">
        <v>0.932972</v>
      </c>
      <c r="CQ42">
        <v>0.0670283</v>
      </c>
      <c r="CR42">
        <v>0</v>
      </c>
      <c r="CS42">
        <v>926.436</v>
      </c>
      <c r="CT42">
        <v>4.99951</v>
      </c>
      <c r="CU42">
        <v>5509.86333333333</v>
      </c>
      <c r="CV42">
        <v>4813.77333333333</v>
      </c>
      <c r="CW42">
        <v>37.75</v>
      </c>
      <c r="CX42">
        <v>41.875</v>
      </c>
      <c r="CY42">
        <v>40.25</v>
      </c>
      <c r="CZ42">
        <v>41.312</v>
      </c>
      <c r="DA42">
        <v>39.875</v>
      </c>
      <c r="DB42">
        <v>555.09</v>
      </c>
      <c r="DC42">
        <v>39.88</v>
      </c>
      <c r="DD42">
        <v>0</v>
      </c>
      <c r="DE42">
        <v>1621616870.8</v>
      </c>
      <c r="DF42">
        <v>0</v>
      </c>
      <c r="DG42">
        <v>926.5792</v>
      </c>
      <c r="DH42">
        <v>-0.580769243393539</v>
      </c>
      <c r="DI42">
        <v>-0.93461536240515</v>
      </c>
      <c r="DJ42">
        <v>5510.768</v>
      </c>
      <c r="DK42">
        <v>15</v>
      </c>
      <c r="DL42">
        <v>1621616362.6</v>
      </c>
      <c r="DM42" t="s">
        <v>296</v>
      </c>
      <c r="DN42">
        <v>1621616342.1</v>
      </c>
      <c r="DO42">
        <v>1621616362.6</v>
      </c>
      <c r="DP42">
        <v>3</v>
      </c>
      <c r="DQ42">
        <v>-0.041</v>
      </c>
      <c r="DR42">
        <v>0.032</v>
      </c>
      <c r="DS42">
        <v>8.331</v>
      </c>
      <c r="DT42">
        <v>0.068</v>
      </c>
      <c r="DU42">
        <v>421</v>
      </c>
      <c r="DV42">
        <v>3</v>
      </c>
      <c r="DW42">
        <v>0.39</v>
      </c>
      <c r="DX42">
        <v>0.05</v>
      </c>
      <c r="DY42">
        <v>-21.5703075</v>
      </c>
      <c r="DZ42">
        <v>-0.515451782363934</v>
      </c>
      <c r="EA42">
        <v>0.385886284666546</v>
      </c>
      <c r="EB42">
        <v>0</v>
      </c>
      <c r="EC42">
        <v>926.592657142857</v>
      </c>
      <c r="ED42">
        <v>-0.172930093310229</v>
      </c>
      <c r="EE42">
        <v>0.175291095504775</v>
      </c>
      <c r="EF42">
        <v>1</v>
      </c>
      <c r="EG42">
        <v>4.41726525</v>
      </c>
      <c r="EH42">
        <v>-0.172587804878056</v>
      </c>
      <c r="EI42">
        <v>0.0245052009772925</v>
      </c>
      <c r="EJ42">
        <v>0</v>
      </c>
      <c r="EK42">
        <v>1</v>
      </c>
      <c r="EL42">
        <v>3</v>
      </c>
      <c r="EM42" t="s">
        <v>315</v>
      </c>
      <c r="EN42">
        <v>100</v>
      </c>
      <c r="EO42">
        <v>100</v>
      </c>
      <c r="EP42">
        <v>8.182</v>
      </c>
      <c r="EQ42">
        <v>0.1483</v>
      </c>
      <c r="ER42">
        <v>5.01928744056008</v>
      </c>
      <c r="ES42">
        <v>0.0095515401478521</v>
      </c>
      <c r="ET42">
        <v>-4.08282145803731e-06</v>
      </c>
      <c r="EU42">
        <v>9.61633180237613e-10</v>
      </c>
      <c r="EV42">
        <v>0.0348779665462137</v>
      </c>
      <c r="EW42">
        <v>0.00964955815971448</v>
      </c>
      <c r="EX42">
        <v>0.000351754833574242</v>
      </c>
      <c r="EY42">
        <v>-6.74969522547015e-06</v>
      </c>
      <c r="EZ42">
        <v>-4</v>
      </c>
      <c r="FA42">
        <v>2054</v>
      </c>
      <c r="FB42">
        <v>1</v>
      </c>
      <c r="FC42">
        <v>24</v>
      </c>
      <c r="FD42">
        <v>8.8</v>
      </c>
      <c r="FE42">
        <v>8.4</v>
      </c>
      <c r="FF42">
        <v>2</v>
      </c>
      <c r="FG42">
        <v>661.223</v>
      </c>
      <c r="FH42">
        <v>395.201</v>
      </c>
      <c r="FI42">
        <v>23.3261</v>
      </c>
      <c r="FJ42">
        <v>27.9179</v>
      </c>
      <c r="FK42">
        <v>29.9997</v>
      </c>
      <c r="FL42">
        <v>28.1833</v>
      </c>
      <c r="FM42">
        <v>28.1613</v>
      </c>
      <c r="FN42">
        <v>21.0401</v>
      </c>
      <c r="FO42">
        <v>54.2757</v>
      </c>
      <c r="FP42">
        <v>0</v>
      </c>
      <c r="FQ42">
        <v>23.34</v>
      </c>
      <c r="FR42">
        <v>420</v>
      </c>
      <c r="FS42">
        <v>5.14088</v>
      </c>
      <c r="FT42">
        <v>99.7933</v>
      </c>
      <c r="FU42">
        <v>100.138</v>
      </c>
    </row>
    <row r="43" spans="1:177">
      <c r="A43">
        <v>27</v>
      </c>
      <c r="B43">
        <v>1621616882.1</v>
      </c>
      <c r="C43">
        <v>390</v>
      </c>
      <c r="D43" t="s">
        <v>350</v>
      </c>
      <c r="E43" t="s">
        <v>351</v>
      </c>
      <c r="G43">
        <v>1621616881.1</v>
      </c>
      <c r="H43">
        <f>CD43*AF43*(BZ43-CA43)/(100*BS43*(1000-AF43*BZ43))</f>
        <v>0</v>
      </c>
      <c r="I43">
        <f>CD43*AF43*(BY43-BX43*(1000-AF43*CA43)/(1000-AF43*BZ43))/(100*BS43)</f>
        <v>0</v>
      </c>
      <c r="J43">
        <f>BX43 - IF(AF43&gt;1, I43*BS43*100.0/(AH43*CL43), 0)</f>
        <v>0</v>
      </c>
      <c r="K43">
        <f>((Q43-H43/2)*J43-I43)/(Q43+H43/2)</f>
        <v>0</v>
      </c>
      <c r="L43">
        <f>K43*(CE43+CF43)/1000.0</f>
        <v>0</v>
      </c>
      <c r="M43">
        <f>(BX43 - IF(AF43&gt;1, I43*BS43*100.0/(AH43*CL43), 0))*(CE43+CF43)/1000.0</f>
        <v>0</v>
      </c>
      <c r="N43">
        <f>2.0/((1/P43-1/O43)+SIGN(P43)*SQRT((1/P43-1/O43)*(1/P43-1/O43) + 4*BT43/((BT43+1)*(BT43+1))*(2*1/P43*1/O43-1/O43*1/O43)))</f>
        <v>0</v>
      </c>
      <c r="O43">
        <f>IF(LEFT(BU43,1)&lt;&gt;"0",IF(LEFT(BU43,1)="1",3.0,BV43),$D$5+$E$5*(CL43*CE43/($K$5*1000))+$F$5*(CL43*CE43/($K$5*1000))*MAX(MIN(BS43,$J$5),$I$5)*MAX(MIN(BS43,$J$5),$I$5)+$G$5*MAX(MIN(BS43,$J$5),$I$5)*(CL43*CE43/($K$5*1000))+$H$5*(CL43*CE43/($K$5*1000))*(CL43*CE43/($K$5*1000)))</f>
        <v>0</v>
      </c>
      <c r="P43">
        <f>H43*(1000-(1000*0.61365*exp(17.502*T43/(240.97+T43))/(CE43+CF43)+BZ43)/2)/(1000*0.61365*exp(17.502*T43/(240.97+T43))/(CE43+CF43)-BZ43)</f>
        <v>0</v>
      </c>
      <c r="Q43">
        <f>1/((BT43+1)/(N43/1.6)+1/(O43/1.37)) + BT43/((BT43+1)/(N43/1.6) + BT43/(O43/1.37))</f>
        <v>0</v>
      </c>
      <c r="R43">
        <f>(BP43*BR43)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BZ43*(CE43+CF43)/1000</f>
        <v>0</v>
      </c>
      <c r="X43">
        <f>0.61365*exp(17.502*CG43/(240.97+CG43))</f>
        <v>0</v>
      </c>
      <c r="Y43">
        <f>(U43-BZ43*(CE43+CF43)/1000)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0</v>
      </c>
      <c r="AE43">
        <v>0</v>
      </c>
      <c r="AF43">
        <f>IF(AD43*$H$13&gt;=AH43,1.0,(AH43/(AH43-AD43*$H$13)))</f>
        <v>0</v>
      </c>
      <c r="AG43">
        <f>(AF43-1)*100</f>
        <v>0</v>
      </c>
      <c r="AH43">
        <f>MAX(0,($B$13+$C$13*CL43)/(1+$D$13*CL43)*CE43/(CG43+273)*$E$13)</f>
        <v>0</v>
      </c>
      <c r="AI43" t="s">
        <v>294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294</v>
      </c>
      <c r="AP43">
        <v>0</v>
      </c>
      <c r="AQ43">
        <v>0</v>
      </c>
      <c r="AR43">
        <f>1-AP43/AQ43</f>
        <v>0</v>
      </c>
      <c r="AS43">
        <v>0.5</v>
      </c>
      <c r="AT43">
        <f>BP43</f>
        <v>0</v>
      </c>
      <c r="AU43">
        <f>I43</f>
        <v>0</v>
      </c>
      <c r="AV43">
        <f>AR43*AS43*AT43</f>
        <v>0</v>
      </c>
      <c r="AW43">
        <f>BB43/AQ43</f>
        <v>0</v>
      </c>
      <c r="AX43">
        <f>(AU43-AN43)/AT43</f>
        <v>0</v>
      </c>
      <c r="AY43">
        <f>(AK43-AQ43)/AQ43</f>
        <v>0</v>
      </c>
      <c r="AZ43" t="s">
        <v>294</v>
      </c>
      <c r="BA43">
        <v>0</v>
      </c>
      <c r="BB43">
        <f>AQ43-BA43</f>
        <v>0</v>
      </c>
      <c r="BC43">
        <f>(AQ43-AP43)/(AQ43-BA43)</f>
        <v>0</v>
      </c>
      <c r="BD43">
        <f>(AK43-AQ43)/(AK43-BA43)</f>
        <v>0</v>
      </c>
      <c r="BE43">
        <f>(AQ43-AP43)/(AQ43-AJ43)</f>
        <v>0</v>
      </c>
      <c r="BF43">
        <f>(AK43-AQ43)/(AK43-AJ43)</f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>$B$11*CM43+$C$11*CN43+$F$11*CO43*(1-CR43)</f>
        <v>0</v>
      </c>
      <c r="BP43">
        <f>BO43*BQ43</f>
        <v>0</v>
      </c>
      <c r="BQ43">
        <f>($B$11*$D$9+$C$11*$D$9+$F$11*((DB43+CT43)/MAX(DB43+CT43+DC43, 0.1)*$I$9+DC43/MAX(DB43+CT43+DC43, 0.1)*$J$9))/($B$11+$C$11+$F$11)</f>
        <v>0</v>
      </c>
      <c r="BR43">
        <f>($B$11*$K$9+$C$11*$K$9+$F$11*((DB43+CT43)/MAX(DB43+CT43+DC43, 0.1)*$P$9+DC43/MAX(DB43+CT43+DC43, 0.1)*$Q$9))/($B$11+$C$11+$F$11)</f>
        <v>0</v>
      </c>
      <c r="BS43">
        <v>6</v>
      </c>
      <c r="BT43">
        <v>0.5</v>
      </c>
      <c r="BU43" t="s">
        <v>295</v>
      </c>
      <c r="BV43">
        <v>2</v>
      </c>
      <c r="BW43">
        <v>1621616881.1</v>
      </c>
      <c r="BX43">
        <v>398.263666666667</v>
      </c>
      <c r="BY43">
        <v>419.693333333333</v>
      </c>
      <c r="BZ43">
        <v>9.75024666666667</v>
      </c>
      <c r="CA43">
        <v>5.33135666666667</v>
      </c>
      <c r="CB43">
        <v>390.082333333333</v>
      </c>
      <c r="CC43">
        <v>9.59634</v>
      </c>
      <c r="CD43">
        <v>599.952</v>
      </c>
      <c r="CE43">
        <v>101.262666666667</v>
      </c>
      <c r="CF43">
        <v>0.100367333333333</v>
      </c>
      <c r="CG43">
        <v>22.5420333333333</v>
      </c>
      <c r="CH43">
        <v>21.2754333333333</v>
      </c>
      <c r="CI43">
        <v>999.9</v>
      </c>
      <c r="CJ43">
        <v>0</v>
      </c>
      <c r="CK43">
        <v>0</v>
      </c>
      <c r="CL43">
        <v>9986.66666666667</v>
      </c>
      <c r="CM43">
        <v>0</v>
      </c>
      <c r="CN43">
        <v>3.93896333333333</v>
      </c>
      <c r="CO43">
        <v>600.161666666667</v>
      </c>
      <c r="CP43">
        <v>0.933012333333333</v>
      </c>
      <c r="CQ43">
        <v>0.0669876666666667</v>
      </c>
      <c r="CR43">
        <v>0</v>
      </c>
      <c r="CS43">
        <v>926.113333333333</v>
      </c>
      <c r="CT43">
        <v>4.99951</v>
      </c>
      <c r="CU43">
        <v>5509.91</v>
      </c>
      <c r="CV43">
        <v>4815.42</v>
      </c>
      <c r="CW43">
        <v>37.75</v>
      </c>
      <c r="CX43">
        <v>41.875</v>
      </c>
      <c r="CY43">
        <v>40.25</v>
      </c>
      <c r="CZ43">
        <v>41.312</v>
      </c>
      <c r="DA43">
        <v>39.875</v>
      </c>
      <c r="DB43">
        <v>555.296666666667</v>
      </c>
      <c r="DC43">
        <v>39.87</v>
      </c>
      <c r="DD43">
        <v>0</v>
      </c>
      <c r="DE43">
        <v>1621616885.8</v>
      </c>
      <c r="DF43">
        <v>0</v>
      </c>
      <c r="DG43">
        <v>926.2345</v>
      </c>
      <c r="DH43">
        <v>-0.706358989700707</v>
      </c>
      <c r="DI43">
        <v>-9.30461543742464</v>
      </c>
      <c r="DJ43">
        <v>5509.13</v>
      </c>
      <c r="DK43">
        <v>15</v>
      </c>
      <c r="DL43">
        <v>1621616362.6</v>
      </c>
      <c r="DM43" t="s">
        <v>296</v>
      </c>
      <c r="DN43">
        <v>1621616342.1</v>
      </c>
      <c r="DO43">
        <v>1621616362.6</v>
      </c>
      <c r="DP43">
        <v>3</v>
      </c>
      <c r="DQ43">
        <v>-0.041</v>
      </c>
      <c r="DR43">
        <v>0.032</v>
      </c>
      <c r="DS43">
        <v>8.331</v>
      </c>
      <c r="DT43">
        <v>0.068</v>
      </c>
      <c r="DU43">
        <v>421</v>
      </c>
      <c r="DV43">
        <v>3</v>
      </c>
      <c r="DW43">
        <v>0.39</v>
      </c>
      <c r="DX43">
        <v>0.05</v>
      </c>
      <c r="DY43">
        <v>-21.61451</v>
      </c>
      <c r="DZ43">
        <v>0.26627842401503</v>
      </c>
      <c r="EA43">
        <v>0.7212622927202</v>
      </c>
      <c r="EB43">
        <v>1</v>
      </c>
      <c r="EC43">
        <v>926.339885714286</v>
      </c>
      <c r="ED43">
        <v>-1.21695702671194</v>
      </c>
      <c r="EE43">
        <v>0.204220437123158</v>
      </c>
      <c r="EF43">
        <v>1</v>
      </c>
      <c r="EG43">
        <v>4.4038095</v>
      </c>
      <c r="EH43">
        <v>0.0464258161350668</v>
      </c>
      <c r="EI43">
        <v>0.0258950087806511</v>
      </c>
      <c r="EJ43">
        <v>1</v>
      </c>
      <c r="EK43">
        <v>3</v>
      </c>
      <c r="EL43">
        <v>3</v>
      </c>
      <c r="EM43" t="s">
        <v>297</v>
      </c>
      <c r="EN43">
        <v>100</v>
      </c>
      <c r="EO43">
        <v>100</v>
      </c>
      <c r="EP43">
        <v>8.181</v>
      </c>
      <c r="EQ43">
        <v>0.1542</v>
      </c>
      <c r="ER43">
        <v>5.01928744056008</v>
      </c>
      <c r="ES43">
        <v>0.0095515401478521</v>
      </c>
      <c r="ET43">
        <v>-4.08282145803731e-06</v>
      </c>
      <c r="EU43">
        <v>9.61633180237613e-10</v>
      </c>
      <c r="EV43">
        <v>0.0348779665462137</v>
      </c>
      <c r="EW43">
        <v>0.00964955815971448</v>
      </c>
      <c r="EX43">
        <v>0.000351754833574242</v>
      </c>
      <c r="EY43">
        <v>-6.74969522547015e-06</v>
      </c>
      <c r="EZ43">
        <v>-4</v>
      </c>
      <c r="FA43">
        <v>2054</v>
      </c>
      <c r="FB43">
        <v>1</v>
      </c>
      <c r="FC43">
        <v>24</v>
      </c>
      <c r="FD43">
        <v>9</v>
      </c>
      <c r="FE43">
        <v>8.7</v>
      </c>
      <c r="FF43">
        <v>2</v>
      </c>
      <c r="FG43">
        <v>661.157</v>
      </c>
      <c r="FH43">
        <v>394.707</v>
      </c>
      <c r="FI43">
        <v>23.8241</v>
      </c>
      <c r="FJ43">
        <v>27.8918</v>
      </c>
      <c r="FK43">
        <v>29.9994</v>
      </c>
      <c r="FL43">
        <v>28.1643</v>
      </c>
      <c r="FM43">
        <v>28.1399</v>
      </c>
      <c r="FN43">
        <v>21.0469</v>
      </c>
      <c r="FO43">
        <v>51.2306</v>
      </c>
      <c r="FP43">
        <v>0</v>
      </c>
      <c r="FQ43">
        <v>23.88</v>
      </c>
      <c r="FR43">
        <v>420</v>
      </c>
      <c r="FS43">
        <v>5.57666</v>
      </c>
      <c r="FT43">
        <v>99.8004</v>
      </c>
      <c r="FU43">
        <v>100.145</v>
      </c>
    </row>
    <row r="44" spans="1:177">
      <c r="A44">
        <v>28</v>
      </c>
      <c r="B44">
        <v>1621616897.1</v>
      </c>
      <c r="C44">
        <v>405</v>
      </c>
      <c r="D44" t="s">
        <v>352</v>
      </c>
      <c r="E44" t="s">
        <v>353</v>
      </c>
      <c r="G44">
        <v>1621616896.1</v>
      </c>
      <c r="H44">
        <f>CD44*AF44*(BZ44-CA44)/(100*BS44*(1000-AF44*BZ44))</f>
        <v>0</v>
      </c>
      <c r="I44">
        <f>CD44*AF44*(BY44-BX44*(1000-AF44*CA44)/(1000-AF44*BZ44))/(100*BS44)</f>
        <v>0</v>
      </c>
      <c r="J44">
        <f>BX44 - IF(AF44&gt;1, I44*BS44*100.0/(AH44*CL44), 0)</f>
        <v>0</v>
      </c>
      <c r="K44">
        <f>((Q44-H44/2)*J44-I44)/(Q44+H44/2)</f>
        <v>0</v>
      </c>
      <c r="L44">
        <f>K44*(CE44+CF44)/1000.0</f>
        <v>0</v>
      </c>
      <c r="M44">
        <f>(BX44 - IF(AF44&gt;1, I44*BS44*100.0/(AH44*CL44), 0))*(CE44+CF44)/1000.0</f>
        <v>0</v>
      </c>
      <c r="N44">
        <f>2.0/((1/P44-1/O44)+SIGN(P44)*SQRT((1/P44-1/O44)*(1/P44-1/O44) + 4*BT44/((BT44+1)*(BT44+1))*(2*1/P44*1/O44-1/O44*1/O44)))</f>
        <v>0</v>
      </c>
      <c r="O44">
        <f>IF(LEFT(BU44,1)&lt;&gt;"0",IF(LEFT(BU44,1)="1",3.0,BV44),$D$5+$E$5*(CL44*CE44/($K$5*1000))+$F$5*(CL44*CE44/($K$5*1000))*MAX(MIN(BS44,$J$5),$I$5)*MAX(MIN(BS44,$J$5),$I$5)+$G$5*MAX(MIN(BS44,$J$5),$I$5)*(CL44*CE44/($K$5*1000))+$H$5*(CL44*CE44/($K$5*1000))*(CL44*CE44/($K$5*1000)))</f>
        <v>0</v>
      </c>
      <c r="P44">
        <f>H44*(1000-(1000*0.61365*exp(17.502*T44/(240.97+T44))/(CE44+CF44)+BZ44)/2)/(1000*0.61365*exp(17.502*T44/(240.97+T44))/(CE44+CF44)-BZ44)</f>
        <v>0</v>
      </c>
      <c r="Q44">
        <f>1/((BT44+1)/(N44/1.6)+1/(O44/1.37)) + BT44/((BT44+1)/(N44/1.6) + BT44/(O44/1.37))</f>
        <v>0</v>
      </c>
      <c r="R44">
        <f>(BP44*BR44)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BZ44*(CE44+CF44)/1000</f>
        <v>0</v>
      </c>
      <c r="X44">
        <f>0.61365*exp(17.502*CG44/(240.97+CG44))</f>
        <v>0</v>
      </c>
      <c r="Y44">
        <f>(U44-BZ44*(CE44+CF44)/1000)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0</v>
      </c>
      <c r="AE44">
        <v>0</v>
      </c>
      <c r="AF44">
        <f>IF(AD44*$H$13&gt;=AH44,1.0,(AH44/(AH44-AD44*$H$13)))</f>
        <v>0</v>
      </c>
      <c r="AG44">
        <f>(AF44-1)*100</f>
        <v>0</v>
      </c>
      <c r="AH44">
        <f>MAX(0,($B$13+$C$13*CL44)/(1+$D$13*CL44)*CE44/(CG44+273)*$E$13)</f>
        <v>0</v>
      </c>
      <c r="AI44" t="s">
        <v>294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294</v>
      </c>
      <c r="AP44">
        <v>0</v>
      </c>
      <c r="AQ44">
        <v>0</v>
      </c>
      <c r="AR44">
        <f>1-AP44/AQ44</f>
        <v>0</v>
      </c>
      <c r="AS44">
        <v>0.5</v>
      </c>
      <c r="AT44">
        <f>BP44</f>
        <v>0</v>
      </c>
      <c r="AU44">
        <f>I44</f>
        <v>0</v>
      </c>
      <c r="AV44">
        <f>AR44*AS44*AT44</f>
        <v>0</v>
      </c>
      <c r="AW44">
        <f>BB44/AQ44</f>
        <v>0</v>
      </c>
      <c r="AX44">
        <f>(AU44-AN44)/AT44</f>
        <v>0</v>
      </c>
      <c r="AY44">
        <f>(AK44-AQ44)/AQ44</f>
        <v>0</v>
      </c>
      <c r="AZ44" t="s">
        <v>294</v>
      </c>
      <c r="BA44">
        <v>0</v>
      </c>
      <c r="BB44">
        <f>AQ44-BA44</f>
        <v>0</v>
      </c>
      <c r="BC44">
        <f>(AQ44-AP44)/(AQ44-BA44)</f>
        <v>0</v>
      </c>
      <c r="BD44">
        <f>(AK44-AQ44)/(AK44-BA44)</f>
        <v>0</v>
      </c>
      <c r="BE44">
        <f>(AQ44-AP44)/(AQ44-AJ44)</f>
        <v>0</v>
      </c>
      <c r="BF44">
        <f>(AK44-AQ44)/(AK44-AJ44)</f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>$B$11*CM44+$C$11*CN44+$F$11*CO44*(1-CR44)</f>
        <v>0</v>
      </c>
      <c r="BP44">
        <f>BO44*BQ44</f>
        <v>0</v>
      </c>
      <c r="BQ44">
        <f>($B$11*$D$9+$C$11*$D$9+$F$11*((DB44+CT44)/MAX(DB44+CT44+DC44, 0.1)*$I$9+DC44/MAX(DB44+CT44+DC44, 0.1)*$J$9))/($B$11+$C$11+$F$11)</f>
        <v>0</v>
      </c>
      <c r="BR44">
        <f>($B$11*$K$9+$C$11*$K$9+$F$11*((DB44+CT44)/MAX(DB44+CT44+DC44, 0.1)*$P$9+DC44/MAX(DB44+CT44+DC44, 0.1)*$Q$9))/($B$11+$C$11+$F$11)</f>
        <v>0</v>
      </c>
      <c r="BS44">
        <v>6</v>
      </c>
      <c r="BT44">
        <v>0.5</v>
      </c>
      <c r="BU44" t="s">
        <v>295</v>
      </c>
      <c r="BV44">
        <v>2</v>
      </c>
      <c r="BW44">
        <v>1621616896.1</v>
      </c>
      <c r="BX44">
        <v>398.369666666667</v>
      </c>
      <c r="BY44">
        <v>419.62</v>
      </c>
      <c r="BZ44">
        <v>10.1834</v>
      </c>
      <c r="CA44">
        <v>5.78694333333333</v>
      </c>
      <c r="CB44">
        <v>390.187666666667</v>
      </c>
      <c r="CC44">
        <v>10.0232666666667</v>
      </c>
      <c r="CD44">
        <v>599.894666666667</v>
      </c>
      <c r="CE44">
        <v>101.264333333333</v>
      </c>
      <c r="CF44">
        <v>0.100537333333333</v>
      </c>
      <c r="CG44">
        <v>22.8598666666667</v>
      </c>
      <c r="CH44">
        <v>21.5534666666667</v>
      </c>
      <c r="CI44">
        <v>999.9</v>
      </c>
      <c r="CJ44">
        <v>0</v>
      </c>
      <c r="CK44">
        <v>0</v>
      </c>
      <c r="CL44">
        <v>9990</v>
      </c>
      <c r="CM44">
        <v>0</v>
      </c>
      <c r="CN44">
        <v>3.90127</v>
      </c>
      <c r="CO44">
        <v>599.961333333333</v>
      </c>
      <c r="CP44">
        <v>0.932972</v>
      </c>
      <c r="CQ44">
        <v>0.0670283</v>
      </c>
      <c r="CR44">
        <v>0</v>
      </c>
      <c r="CS44">
        <v>925.27</v>
      </c>
      <c r="CT44">
        <v>4.99951</v>
      </c>
      <c r="CU44">
        <v>5503.68333333333</v>
      </c>
      <c r="CV44">
        <v>4813.74</v>
      </c>
      <c r="CW44">
        <v>37.75</v>
      </c>
      <c r="CX44">
        <v>41.812</v>
      </c>
      <c r="CY44">
        <v>40.25</v>
      </c>
      <c r="CZ44">
        <v>41.312</v>
      </c>
      <c r="DA44">
        <v>39.937</v>
      </c>
      <c r="DB44">
        <v>555.083333333333</v>
      </c>
      <c r="DC44">
        <v>39.88</v>
      </c>
      <c r="DD44">
        <v>0</v>
      </c>
      <c r="DE44">
        <v>1621616900.8</v>
      </c>
      <c r="DF44">
        <v>0</v>
      </c>
      <c r="DG44">
        <v>925.69472</v>
      </c>
      <c r="DH44">
        <v>-2.45846155120773</v>
      </c>
      <c r="DI44">
        <v>-14.2269232114932</v>
      </c>
      <c r="DJ44">
        <v>5505.96</v>
      </c>
      <c r="DK44">
        <v>15</v>
      </c>
      <c r="DL44">
        <v>1621616362.6</v>
      </c>
      <c r="DM44" t="s">
        <v>296</v>
      </c>
      <c r="DN44">
        <v>1621616342.1</v>
      </c>
      <c r="DO44">
        <v>1621616362.6</v>
      </c>
      <c r="DP44">
        <v>3</v>
      </c>
      <c r="DQ44">
        <v>-0.041</v>
      </c>
      <c r="DR44">
        <v>0.032</v>
      </c>
      <c r="DS44">
        <v>8.331</v>
      </c>
      <c r="DT44">
        <v>0.068</v>
      </c>
      <c r="DU44">
        <v>421</v>
      </c>
      <c r="DV44">
        <v>3</v>
      </c>
      <c r="DW44">
        <v>0.39</v>
      </c>
      <c r="DX44">
        <v>0.05</v>
      </c>
      <c r="DY44">
        <v>-21.6112975</v>
      </c>
      <c r="DZ44">
        <v>-0.39790356472793</v>
      </c>
      <c r="EA44">
        <v>0.476615894346538</v>
      </c>
      <c r="EB44">
        <v>1</v>
      </c>
      <c r="EC44">
        <v>925.8838</v>
      </c>
      <c r="ED44">
        <v>-2.54654238203366</v>
      </c>
      <c r="EE44">
        <v>0.317042926340997</v>
      </c>
      <c r="EF44">
        <v>1</v>
      </c>
      <c r="EG44">
        <v>4.39218225</v>
      </c>
      <c r="EH44">
        <v>-0.07562172607881</v>
      </c>
      <c r="EI44">
        <v>0.0164562166805588</v>
      </c>
      <c r="EJ44">
        <v>1</v>
      </c>
      <c r="EK44">
        <v>3</v>
      </c>
      <c r="EL44">
        <v>3</v>
      </c>
      <c r="EM44" t="s">
        <v>297</v>
      </c>
      <c r="EN44">
        <v>100</v>
      </c>
      <c r="EO44">
        <v>100</v>
      </c>
      <c r="EP44">
        <v>8.178</v>
      </c>
      <c r="EQ44">
        <v>0.1605</v>
      </c>
      <c r="ER44">
        <v>5.01928744056008</v>
      </c>
      <c r="ES44">
        <v>0.0095515401478521</v>
      </c>
      <c r="ET44">
        <v>-4.08282145803731e-06</v>
      </c>
      <c r="EU44">
        <v>9.61633180237613e-10</v>
      </c>
      <c r="EV44">
        <v>0.0348779665462137</v>
      </c>
      <c r="EW44">
        <v>0.00964955815971448</v>
      </c>
      <c r="EX44">
        <v>0.000351754833574242</v>
      </c>
      <c r="EY44">
        <v>-6.74969522547015e-06</v>
      </c>
      <c r="EZ44">
        <v>-4</v>
      </c>
      <c r="FA44">
        <v>2054</v>
      </c>
      <c r="FB44">
        <v>1</v>
      </c>
      <c r="FC44">
        <v>24</v>
      </c>
      <c r="FD44">
        <v>9.2</v>
      </c>
      <c r="FE44">
        <v>8.9</v>
      </c>
      <c r="FF44">
        <v>2</v>
      </c>
      <c r="FG44">
        <v>660.937</v>
      </c>
      <c r="FH44">
        <v>395.726</v>
      </c>
      <c r="FI44">
        <v>24.3316</v>
      </c>
      <c r="FJ44">
        <v>27.8658</v>
      </c>
      <c r="FK44">
        <v>29.9993</v>
      </c>
      <c r="FL44">
        <v>28.1452</v>
      </c>
      <c r="FM44">
        <v>28.1209</v>
      </c>
      <c r="FN44">
        <v>21.0598</v>
      </c>
      <c r="FO44">
        <v>48.0975</v>
      </c>
      <c r="FP44">
        <v>0</v>
      </c>
      <c r="FQ44">
        <v>24.35</v>
      </c>
      <c r="FR44">
        <v>420</v>
      </c>
      <c r="FS44">
        <v>6.02479</v>
      </c>
      <c r="FT44">
        <v>99.8007</v>
      </c>
      <c r="FU44">
        <v>100.146</v>
      </c>
    </row>
    <row r="45" spans="1:177">
      <c r="A45">
        <v>29</v>
      </c>
      <c r="B45">
        <v>1621616912.1</v>
      </c>
      <c r="C45">
        <v>420</v>
      </c>
      <c r="D45" t="s">
        <v>354</v>
      </c>
      <c r="E45" t="s">
        <v>355</v>
      </c>
      <c r="G45">
        <v>1621616911.1</v>
      </c>
      <c r="H45">
        <f>CD45*AF45*(BZ45-CA45)/(100*BS45*(1000-AF45*BZ45))</f>
        <v>0</v>
      </c>
      <c r="I45">
        <f>CD45*AF45*(BY45-BX45*(1000-AF45*CA45)/(1000-AF45*BZ45))/(100*BS45)</f>
        <v>0</v>
      </c>
      <c r="J45">
        <f>BX45 - IF(AF45&gt;1, I45*BS45*100.0/(AH45*CL45), 0)</f>
        <v>0</v>
      </c>
      <c r="K45">
        <f>((Q45-H45/2)*J45-I45)/(Q45+H45/2)</f>
        <v>0</v>
      </c>
      <c r="L45">
        <f>K45*(CE45+CF45)/1000.0</f>
        <v>0</v>
      </c>
      <c r="M45">
        <f>(BX45 - IF(AF45&gt;1, I45*BS45*100.0/(AH45*CL45), 0))*(CE45+CF45)/1000.0</f>
        <v>0</v>
      </c>
      <c r="N45">
        <f>2.0/((1/P45-1/O45)+SIGN(P45)*SQRT((1/P45-1/O45)*(1/P45-1/O45) + 4*BT45/((BT45+1)*(BT45+1))*(2*1/P45*1/O45-1/O45*1/O45)))</f>
        <v>0</v>
      </c>
      <c r="O45">
        <f>IF(LEFT(BU45,1)&lt;&gt;"0",IF(LEFT(BU45,1)="1",3.0,BV45),$D$5+$E$5*(CL45*CE45/($K$5*1000))+$F$5*(CL45*CE45/($K$5*1000))*MAX(MIN(BS45,$J$5),$I$5)*MAX(MIN(BS45,$J$5),$I$5)+$G$5*MAX(MIN(BS45,$J$5),$I$5)*(CL45*CE45/($K$5*1000))+$H$5*(CL45*CE45/($K$5*1000))*(CL45*CE45/($K$5*1000)))</f>
        <v>0</v>
      </c>
      <c r="P45">
        <f>H45*(1000-(1000*0.61365*exp(17.502*T45/(240.97+T45))/(CE45+CF45)+BZ45)/2)/(1000*0.61365*exp(17.502*T45/(240.97+T45))/(CE45+CF45)-BZ45)</f>
        <v>0</v>
      </c>
      <c r="Q45">
        <f>1/((BT45+1)/(N45/1.6)+1/(O45/1.37)) + BT45/((BT45+1)/(N45/1.6) + BT45/(O45/1.37))</f>
        <v>0</v>
      </c>
      <c r="R45">
        <f>(BP45*BR45)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BZ45*(CE45+CF45)/1000</f>
        <v>0</v>
      </c>
      <c r="X45">
        <f>0.61365*exp(17.502*CG45/(240.97+CG45))</f>
        <v>0</v>
      </c>
      <c r="Y45">
        <f>(U45-BZ45*(CE45+CF45)/1000)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0</v>
      </c>
      <c r="AE45">
        <v>0</v>
      </c>
      <c r="AF45">
        <f>IF(AD45*$H$13&gt;=AH45,1.0,(AH45/(AH45-AD45*$H$13)))</f>
        <v>0</v>
      </c>
      <c r="AG45">
        <f>(AF45-1)*100</f>
        <v>0</v>
      </c>
      <c r="AH45">
        <f>MAX(0,($B$13+$C$13*CL45)/(1+$D$13*CL45)*CE45/(CG45+273)*$E$13)</f>
        <v>0</v>
      </c>
      <c r="AI45" t="s">
        <v>294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294</v>
      </c>
      <c r="AP45">
        <v>0</v>
      </c>
      <c r="AQ45">
        <v>0</v>
      </c>
      <c r="AR45">
        <f>1-AP45/AQ45</f>
        <v>0</v>
      </c>
      <c r="AS45">
        <v>0.5</v>
      </c>
      <c r="AT45">
        <f>BP45</f>
        <v>0</v>
      </c>
      <c r="AU45">
        <f>I45</f>
        <v>0</v>
      </c>
      <c r="AV45">
        <f>AR45*AS45*AT45</f>
        <v>0</v>
      </c>
      <c r="AW45">
        <f>BB45/AQ45</f>
        <v>0</v>
      </c>
      <c r="AX45">
        <f>(AU45-AN45)/AT45</f>
        <v>0</v>
      </c>
      <c r="AY45">
        <f>(AK45-AQ45)/AQ45</f>
        <v>0</v>
      </c>
      <c r="AZ45" t="s">
        <v>294</v>
      </c>
      <c r="BA45">
        <v>0</v>
      </c>
      <c r="BB45">
        <f>AQ45-BA45</f>
        <v>0</v>
      </c>
      <c r="BC45">
        <f>(AQ45-AP45)/(AQ45-BA45)</f>
        <v>0</v>
      </c>
      <c r="BD45">
        <f>(AK45-AQ45)/(AK45-BA45)</f>
        <v>0</v>
      </c>
      <c r="BE45">
        <f>(AQ45-AP45)/(AQ45-AJ45)</f>
        <v>0</v>
      </c>
      <c r="BF45">
        <f>(AK45-AQ45)/(AK45-AJ45)</f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>$B$11*CM45+$C$11*CN45+$F$11*CO45*(1-CR45)</f>
        <v>0</v>
      </c>
      <c r="BP45">
        <f>BO45*BQ45</f>
        <v>0</v>
      </c>
      <c r="BQ45">
        <f>($B$11*$D$9+$C$11*$D$9+$F$11*((DB45+CT45)/MAX(DB45+CT45+DC45, 0.1)*$I$9+DC45/MAX(DB45+CT45+DC45, 0.1)*$J$9))/($B$11+$C$11+$F$11)</f>
        <v>0</v>
      </c>
      <c r="BR45">
        <f>($B$11*$K$9+$C$11*$K$9+$F$11*((DB45+CT45)/MAX(DB45+CT45+DC45, 0.1)*$P$9+DC45/MAX(DB45+CT45+DC45, 0.1)*$Q$9))/($B$11+$C$11+$F$11)</f>
        <v>0</v>
      </c>
      <c r="BS45">
        <v>6</v>
      </c>
      <c r="BT45">
        <v>0.5</v>
      </c>
      <c r="BU45" t="s">
        <v>295</v>
      </c>
      <c r="BV45">
        <v>2</v>
      </c>
      <c r="BW45">
        <v>1621616911.1</v>
      </c>
      <c r="BX45">
        <v>398.291333333333</v>
      </c>
      <c r="BY45">
        <v>419.95</v>
      </c>
      <c r="BZ45">
        <v>10.6411666666667</v>
      </c>
      <c r="CA45">
        <v>6.31439666666667</v>
      </c>
      <c r="CB45">
        <v>390.110333333333</v>
      </c>
      <c r="CC45">
        <v>10.4744</v>
      </c>
      <c r="CD45">
        <v>599.903333333333</v>
      </c>
      <c r="CE45">
        <v>101.268</v>
      </c>
      <c r="CF45">
        <v>0.1003028</v>
      </c>
      <c r="CG45">
        <v>23.1795</v>
      </c>
      <c r="CH45">
        <v>21.8490666666667</v>
      </c>
      <c r="CI45">
        <v>999.9</v>
      </c>
      <c r="CJ45">
        <v>0</v>
      </c>
      <c r="CK45">
        <v>0</v>
      </c>
      <c r="CL45">
        <v>9950</v>
      </c>
      <c r="CM45">
        <v>0</v>
      </c>
      <c r="CN45">
        <v>3.90127</v>
      </c>
      <c r="CO45">
        <v>599.956</v>
      </c>
      <c r="CP45">
        <v>0.932972</v>
      </c>
      <c r="CQ45">
        <v>0.0670283</v>
      </c>
      <c r="CR45">
        <v>0</v>
      </c>
      <c r="CS45">
        <v>924.246333333333</v>
      </c>
      <c r="CT45">
        <v>4.99951</v>
      </c>
      <c r="CU45">
        <v>5499.72666666667</v>
      </c>
      <c r="CV45">
        <v>4813.7</v>
      </c>
      <c r="CW45">
        <v>37.75</v>
      </c>
      <c r="CX45">
        <v>41.812</v>
      </c>
      <c r="CY45">
        <v>40.2913333333333</v>
      </c>
      <c r="CZ45">
        <v>41.312</v>
      </c>
      <c r="DA45">
        <v>39.937</v>
      </c>
      <c r="DB45">
        <v>555.08</v>
      </c>
      <c r="DC45">
        <v>39.88</v>
      </c>
      <c r="DD45">
        <v>0</v>
      </c>
      <c r="DE45">
        <v>1621616915.8</v>
      </c>
      <c r="DF45">
        <v>0</v>
      </c>
      <c r="DG45">
        <v>924.887730769231</v>
      </c>
      <c r="DH45">
        <v>-2.94396579576734</v>
      </c>
      <c r="DI45">
        <v>-24.191794884014</v>
      </c>
      <c r="DJ45">
        <v>5502.04423076923</v>
      </c>
      <c r="DK45">
        <v>15</v>
      </c>
      <c r="DL45">
        <v>1621616362.6</v>
      </c>
      <c r="DM45" t="s">
        <v>296</v>
      </c>
      <c r="DN45">
        <v>1621616342.1</v>
      </c>
      <c r="DO45">
        <v>1621616362.6</v>
      </c>
      <c r="DP45">
        <v>3</v>
      </c>
      <c r="DQ45">
        <v>-0.041</v>
      </c>
      <c r="DR45">
        <v>0.032</v>
      </c>
      <c r="DS45">
        <v>8.331</v>
      </c>
      <c r="DT45">
        <v>0.068</v>
      </c>
      <c r="DU45">
        <v>421</v>
      </c>
      <c r="DV45">
        <v>3</v>
      </c>
      <c r="DW45">
        <v>0.39</v>
      </c>
      <c r="DX45">
        <v>0.05</v>
      </c>
      <c r="DY45">
        <v>-21.7027925</v>
      </c>
      <c r="DZ45">
        <v>0.145923827392126</v>
      </c>
      <c r="EA45">
        <v>0.445472288917897</v>
      </c>
      <c r="EB45">
        <v>1</v>
      </c>
      <c r="EC45">
        <v>925.131542857143</v>
      </c>
      <c r="ED45">
        <v>-3.26025282228341</v>
      </c>
      <c r="EE45">
        <v>0.402935042113823</v>
      </c>
      <c r="EF45">
        <v>1</v>
      </c>
      <c r="EG45">
        <v>4.361104</v>
      </c>
      <c r="EH45">
        <v>-0.13899444652909</v>
      </c>
      <c r="EI45">
        <v>0.0202310778012443</v>
      </c>
      <c r="EJ45">
        <v>0</v>
      </c>
      <c r="EK45">
        <v>2</v>
      </c>
      <c r="EL45">
        <v>3</v>
      </c>
      <c r="EM45" t="s">
        <v>308</v>
      </c>
      <c r="EN45">
        <v>100</v>
      </c>
      <c r="EO45">
        <v>100</v>
      </c>
      <c r="EP45">
        <v>8.184</v>
      </c>
      <c r="EQ45">
        <v>0.1671</v>
      </c>
      <c r="ER45">
        <v>5.01928744056008</v>
      </c>
      <c r="ES45">
        <v>0.0095515401478521</v>
      </c>
      <c r="ET45">
        <v>-4.08282145803731e-06</v>
      </c>
      <c r="EU45">
        <v>9.61633180237613e-10</v>
      </c>
      <c r="EV45">
        <v>0.0348779665462137</v>
      </c>
      <c r="EW45">
        <v>0.00964955815971448</v>
      </c>
      <c r="EX45">
        <v>0.000351754833574242</v>
      </c>
      <c r="EY45">
        <v>-6.74969522547015e-06</v>
      </c>
      <c r="EZ45">
        <v>-4</v>
      </c>
      <c r="FA45">
        <v>2054</v>
      </c>
      <c r="FB45">
        <v>1</v>
      </c>
      <c r="FC45">
        <v>24</v>
      </c>
      <c r="FD45">
        <v>9.5</v>
      </c>
      <c r="FE45">
        <v>9.2</v>
      </c>
      <c r="FF45">
        <v>2</v>
      </c>
      <c r="FG45">
        <v>661.643</v>
      </c>
      <c r="FH45">
        <v>396.519</v>
      </c>
      <c r="FI45">
        <v>24.8367</v>
      </c>
      <c r="FJ45">
        <v>27.8397</v>
      </c>
      <c r="FK45">
        <v>29.9995</v>
      </c>
      <c r="FL45">
        <v>28.1261</v>
      </c>
      <c r="FM45">
        <v>28.102</v>
      </c>
      <c r="FN45">
        <v>21.0628</v>
      </c>
      <c r="FO45">
        <v>44.7631</v>
      </c>
      <c r="FP45">
        <v>0</v>
      </c>
      <c r="FQ45">
        <v>24.89</v>
      </c>
      <c r="FR45">
        <v>420</v>
      </c>
      <c r="FS45">
        <v>6.55999</v>
      </c>
      <c r="FT45">
        <v>99.8028</v>
      </c>
      <c r="FU45">
        <v>100.154</v>
      </c>
    </row>
    <row r="46" spans="1:177">
      <c r="A46">
        <v>30</v>
      </c>
      <c r="B46">
        <v>1621616927.1</v>
      </c>
      <c r="C46">
        <v>435</v>
      </c>
      <c r="D46" t="s">
        <v>356</v>
      </c>
      <c r="E46" t="s">
        <v>357</v>
      </c>
      <c r="G46">
        <v>1621616926.1</v>
      </c>
      <c r="H46">
        <f>CD46*AF46*(BZ46-CA46)/(100*BS46*(1000-AF46*BZ46))</f>
        <v>0</v>
      </c>
      <c r="I46">
        <f>CD46*AF46*(BY46-BX46*(1000-AF46*CA46)/(1000-AF46*BZ46))/(100*BS46)</f>
        <v>0</v>
      </c>
      <c r="J46">
        <f>BX46 - IF(AF46&gt;1, I46*BS46*100.0/(AH46*CL46), 0)</f>
        <v>0</v>
      </c>
      <c r="K46">
        <f>((Q46-H46/2)*J46-I46)/(Q46+H46/2)</f>
        <v>0</v>
      </c>
      <c r="L46">
        <f>K46*(CE46+CF46)/1000.0</f>
        <v>0</v>
      </c>
      <c r="M46">
        <f>(BX46 - IF(AF46&gt;1, I46*BS46*100.0/(AH46*CL46), 0))*(CE46+CF46)/1000.0</f>
        <v>0</v>
      </c>
      <c r="N46">
        <f>2.0/((1/P46-1/O46)+SIGN(P46)*SQRT((1/P46-1/O46)*(1/P46-1/O46) + 4*BT46/((BT46+1)*(BT46+1))*(2*1/P46*1/O46-1/O46*1/O46)))</f>
        <v>0</v>
      </c>
      <c r="O46">
        <f>IF(LEFT(BU46,1)&lt;&gt;"0",IF(LEFT(BU46,1)="1",3.0,BV46),$D$5+$E$5*(CL46*CE46/($K$5*1000))+$F$5*(CL46*CE46/($K$5*1000))*MAX(MIN(BS46,$J$5),$I$5)*MAX(MIN(BS46,$J$5),$I$5)+$G$5*MAX(MIN(BS46,$J$5),$I$5)*(CL46*CE46/($K$5*1000))+$H$5*(CL46*CE46/($K$5*1000))*(CL46*CE46/($K$5*1000)))</f>
        <v>0</v>
      </c>
      <c r="P46">
        <f>H46*(1000-(1000*0.61365*exp(17.502*T46/(240.97+T46))/(CE46+CF46)+BZ46)/2)/(1000*0.61365*exp(17.502*T46/(240.97+T46))/(CE46+CF46)-BZ46)</f>
        <v>0</v>
      </c>
      <c r="Q46">
        <f>1/((BT46+1)/(N46/1.6)+1/(O46/1.37)) + BT46/((BT46+1)/(N46/1.6) + BT46/(O46/1.37))</f>
        <v>0</v>
      </c>
      <c r="R46">
        <f>(BP46*BR46)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BZ46*(CE46+CF46)/1000</f>
        <v>0</v>
      </c>
      <c r="X46">
        <f>0.61365*exp(17.502*CG46/(240.97+CG46))</f>
        <v>0</v>
      </c>
      <c r="Y46">
        <f>(U46-BZ46*(CE46+CF46)/1000)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0</v>
      </c>
      <c r="AE46">
        <v>0</v>
      </c>
      <c r="AF46">
        <f>IF(AD46*$H$13&gt;=AH46,1.0,(AH46/(AH46-AD46*$H$13)))</f>
        <v>0</v>
      </c>
      <c r="AG46">
        <f>(AF46-1)*100</f>
        <v>0</v>
      </c>
      <c r="AH46">
        <f>MAX(0,($B$13+$C$13*CL46)/(1+$D$13*CL46)*CE46/(CG46+273)*$E$13)</f>
        <v>0</v>
      </c>
      <c r="AI46" t="s">
        <v>294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294</v>
      </c>
      <c r="AP46">
        <v>0</v>
      </c>
      <c r="AQ46">
        <v>0</v>
      </c>
      <c r="AR46">
        <f>1-AP46/AQ46</f>
        <v>0</v>
      </c>
      <c r="AS46">
        <v>0.5</v>
      </c>
      <c r="AT46">
        <f>BP46</f>
        <v>0</v>
      </c>
      <c r="AU46">
        <f>I46</f>
        <v>0</v>
      </c>
      <c r="AV46">
        <f>AR46*AS46*AT46</f>
        <v>0</v>
      </c>
      <c r="AW46">
        <f>BB46/AQ46</f>
        <v>0</v>
      </c>
      <c r="AX46">
        <f>(AU46-AN46)/AT46</f>
        <v>0</v>
      </c>
      <c r="AY46">
        <f>(AK46-AQ46)/AQ46</f>
        <v>0</v>
      </c>
      <c r="AZ46" t="s">
        <v>294</v>
      </c>
      <c r="BA46">
        <v>0</v>
      </c>
      <c r="BB46">
        <f>AQ46-BA46</f>
        <v>0</v>
      </c>
      <c r="BC46">
        <f>(AQ46-AP46)/(AQ46-BA46)</f>
        <v>0</v>
      </c>
      <c r="BD46">
        <f>(AK46-AQ46)/(AK46-BA46)</f>
        <v>0</v>
      </c>
      <c r="BE46">
        <f>(AQ46-AP46)/(AQ46-AJ46)</f>
        <v>0</v>
      </c>
      <c r="BF46">
        <f>(AK46-AQ46)/(AK46-AJ46)</f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>$B$11*CM46+$C$11*CN46+$F$11*CO46*(1-CR46)</f>
        <v>0</v>
      </c>
      <c r="BP46">
        <f>BO46*BQ46</f>
        <v>0</v>
      </c>
      <c r="BQ46">
        <f>($B$11*$D$9+$C$11*$D$9+$F$11*((DB46+CT46)/MAX(DB46+CT46+DC46, 0.1)*$I$9+DC46/MAX(DB46+CT46+DC46, 0.1)*$J$9))/($B$11+$C$11+$F$11)</f>
        <v>0</v>
      </c>
      <c r="BR46">
        <f>($B$11*$K$9+$C$11*$K$9+$F$11*((DB46+CT46)/MAX(DB46+CT46+DC46, 0.1)*$P$9+DC46/MAX(DB46+CT46+DC46, 0.1)*$Q$9))/($B$11+$C$11+$F$11)</f>
        <v>0</v>
      </c>
      <c r="BS46">
        <v>6</v>
      </c>
      <c r="BT46">
        <v>0.5</v>
      </c>
      <c r="BU46" t="s">
        <v>295</v>
      </c>
      <c r="BV46">
        <v>2</v>
      </c>
      <c r="BW46">
        <v>1621616926.1</v>
      </c>
      <c r="BX46">
        <v>398.247333333333</v>
      </c>
      <c r="BY46">
        <v>419.967333333333</v>
      </c>
      <c r="BZ46">
        <v>11.1098333333333</v>
      </c>
      <c r="CA46">
        <v>6.76781666666667</v>
      </c>
      <c r="CB46">
        <v>390.066666666667</v>
      </c>
      <c r="CC46">
        <v>10.9362</v>
      </c>
      <c r="CD46">
        <v>600.048</v>
      </c>
      <c r="CE46">
        <v>101.27</v>
      </c>
      <c r="CF46">
        <v>0.0998039333333333</v>
      </c>
      <c r="CG46">
        <v>23.5011666666667</v>
      </c>
      <c r="CH46">
        <v>22.1978666666667</v>
      </c>
      <c r="CI46">
        <v>999.9</v>
      </c>
      <c r="CJ46">
        <v>0</v>
      </c>
      <c r="CK46">
        <v>0</v>
      </c>
      <c r="CL46">
        <v>9993.33333333333</v>
      </c>
      <c r="CM46">
        <v>0</v>
      </c>
      <c r="CN46">
        <v>3.84473</v>
      </c>
      <c r="CO46">
        <v>599.953333333333</v>
      </c>
      <c r="CP46">
        <v>0.932972</v>
      </c>
      <c r="CQ46">
        <v>0.0670283</v>
      </c>
      <c r="CR46">
        <v>0</v>
      </c>
      <c r="CS46">
        <v>923.509333333333</v>
      </c>
      <c r="CT46">
        <v>4.99951</v>
      </c>
      <c r="CU46">
        <v>5493.62333333333</v>
      </c>
      <c r="CV46">
        <v>4813.68</v>
      </c>
      <c r="CW46">
        <v>37.75</v>
      </c>
      <c r="CX46">
        <v>41.812</v>
      </c>
      <c r="CY46">
        <v>40.25</v>
      </c>
      <c r="CZ46">
        <v>41.312</v>
      </c>
      <c r="DA46">
        <v>40</v>
      </c>
      <c r="DB46">
        <v>555.073333333333</v>
      </c>
      <c r="DC46">
        <v>39.88</v>
      </c>
      <c r="DD46">
        <v>0</v>
      </c>
      <c r="DE46">
        <v>1621616930.8</v>
      </c>
      <c r="DF46">
        <v>0</v>
      </c>
      <c r="DG46">
        <v>923.86784</v>
      </c>
      <c r="DH46">
        <v>-3.93684615639865</v>
      </c>
      <c r="DI46">
        <v>-23.4815384594013</v>
      </c>
      <c r="DJ46">
        <v>5496.6916</v>
      </c>
      <c r="DK46">
        <v>15</v>
      </c>
      <c r="DL46">
        <v>1621616362.6</v>
      </c>
      <c r="DM46" t="s">
        <v>296</v>
      </c>
      <c r="DN46">
        <v>1621616342.1</v>
      </c>
      <c r="DO46">
        <v>1621616362.6</v>
      </c>
      <c r="DP46">
        <v>3</v>
      </c>
      <c r="DQ46">
        <v>-0.041</v>
      </c>
      <c r="DR46">
        <v>0.032</v>
      </c>
      <c r="DS46">
        <v>8.331</v>
      </c>
      <c r="DT46">
        <v>0.068</v>
      </c>
      <c r="DU46">
        <v>421</v>
      </c>
      <c r="DV46">
        <v>3</v>
      </c>
      <c r="DW46">
        <v>0.39</v>
      </c>
      <c r="DX46">
        <v>0.05</v>
      </c>
      <c r="DY46">
        <v>-21.68516</v>
      </c>
      <c r="DZ46">
        <v>-0.403870919324525</v>
      </c>
      <c r="EA46">
        <v>0.391594321204994</v>
      </c>
      <c r="EB46">
        <v>1</v>
      </c>
      <c r="EC46">
        <v>924.180457142857</v>
      </c>
      <c r="ED46">
        <v>-4.63176897953564</v>
      </c>
      <c r="EE46">
        <v>0.512561151354209</v>
      </c>
      <c r="EF46">
        <v>1</v>
      </c>
      <c r="EG46">
        <v>4.33608925</v>
      </c>
      <c r="EH46">
        <v>-0.0605978611632349</v>
      </c>
      <c r="EI46">
        <v>0.0149193133869324</v>
      </c>
      <c r="EJ46">
        <v>1</v>
      </c>
      <c r="EK46">
        <v>3</v>
      </c>
      <c r="EL46">
        <v>3</v>
      </c>
      <c r="EM46" t="s">
        <v>297</v>
      </c>
      <c r="EN46">
        <v>100</v>
      </c>
      <c r="EO46">
        <v>100</v>
      </c>
      <c r="EP46">
        <v>8.178</v>
      </c>
      <c r="EQ46">
        <v>0.1741</v>
      </c>
      <c r="ER46">
        <v>5.01928744056008</v>
      </c>
      <c r="ES46">
        <v>0.0095515401478521</v>
      </c>
      <c r="ET46">
        <v>-4.08282145803731e-06</v>
      </c>
      <c r="EU46">
        <v>9.61633180237613e-10</v>
      </c>
      <c r="EV46">
        <v>0.0348779665462137</v>
      </c>
      <c r="EW46">
        <v>0.00964955815971448</v>
      </c>
      <c r="EX46">
        <v>0.000351754833574242</v>
      </c>
      <c r="EY46">
        <v>-6.74969522547015e-06</v>
      </c>
      <c r="EZ46">
        <v>-4</v>
      </c>
      <c r="FA46">
        <v>2054</v>
      </c>
      <c r="FB46">
        <v>1</v>
      </c>
      <c r="FC46">
        <v>24</v>
      </c>
      <c r="FD46">
        <v>9.8</v>
      </c>
      <c r="FE46">
        <v>9.4</v>
      </c>
      <c r="FF46">
        <v>2</v>
      </c>
      <c r="FG46">
        <v>661.423</v>
      </c>
      <c r="FH46">
        <v>396.72</v>
      </c>
      <c r="FI46">
        <v>25.3254</v>
      </c>
      <c r="FJ46">
        <v>27.816</v>
      </c>
      <c r="FK46">
        <v>29.9997</v>
      </c>
      <c r="FL46">
        <v>28.1071</v>
      </c>
      <c r="FM46">
        <v>28.0806</v>
      </c>
      <c r="FN46">
        <v>21.0664</v>
      </c>
      <c r="FO46">
        <v>41.349</v>
      </c>
      <c r="FP46">
        <v>0</v>
      </c>
      <c r="FQ46">
        <v>25.37</v>
      </c>
      <c r="FR46">
        <v>420</v>
      </c>
      <c r="FS46">
        <v>7.03401</v>
      </c>
      <c r="FT46">
        <v>99.8083</v>
      </c>
      <c r="FU46">
        <v>100.156</v>
      </c>
    </row>
    <row r="47" spans="1:177">
      <c r="A47">
        <v>31</v>
      </c>
      <c r="B47">
        <v>1621616942.1</v>
      </c>
      <c r="C47">
        <v>450</v>
      </c>
      <c r="D47" t="s">
        <v>358</v>
      </c>
      <c r="E47" t="s">
        <v>359</v>
      </c>
      <c r="G47">
        <v>1621616941.1</v>
      </c>
      <c r="H47">
        <f>CD47*AF47*(BZ47-CA47)/(100*BS47*(1000-AF47*BZ47))</f>
        <v>0</v>
      </c>
      <c r="I47">
        <f>CD47*AF47*(BY47-BX47*(1000-AF47*CA47)/(1000-AF47*BZ47))/(100*BS47)</f>
        <v>0</v>
      </c>
      <c r="J47">
        <f>BX47 - IF(AF47&gt;1, I47*BS47*100.0/(AH47*CL47), 0)</f>
        <v>0</v>
      </c>
      <c r="K47">
        <f>((Q47-H47/2)*J47-I47)/(Q47+H47/2)</f>
        <v>0</v>
      </c>
      <c r="L47">
        <f>K47*(CE47+CF47)/1000.0</f>
        <v>0</v>
      </c>
      <c r="M47">
        <f>(BX47 - IF(AF47&gt;1, I47*BS47*100.0/(AH47*CL47), 0))*(CE47+CF47)/1000.0</f>
        <v>0</v>
      </c>
      <c r="N47">
        <f>2.0/((1/P47-1/O47)+SIGN(P47)*SQRT((1/P47-1/O47)*(1/P47-1/O47) + 4*BT47/((BT47+1)*(BT47+1))*(2*1/P47*1/O47-1/O47*1/O47)))</f>
        <v>0</v>
      </c>
      <c r="O47">
        <f>IF(LEFT(BU47,1)&lt;&gt;"0",IF(LEFT(BU47,1)="1",3.0,BV47),$D$5+$E$5*(CL47*CE47/($K$5*1000))+$F$5*(CL47*CE47/($K$5*1000))*MAX(MIN(BS47,$J$5),$I$5)*MAX(MIN(BS47,$J$5),$I$5)+$G$5*MAX(MIN(BS47,$J$5),$I$5)*(CL47*CE47/($K$5*1000))+$H$5*(CL47*CE47/($K$5*1000))*(CL47*CE47/($K$5*1000)))</f>
        <v>0</v>
      </c>
      <c r="P47">
        <f>H47*(1000-(1000*0.61365*exp(17.502*T47/(240.97+T47))/(CE47+CF47)+BZ47)/2)/(1000*0.61365*exp(17.502*T47/(240.97+T47))/(CE47+CF47)-BZ47)</f>
        <v>0</v>
      </c>
      <c r="Q47">
        <f>1/((BT47+1)/(N47/1.6)+1/(O47/1.37)) + BT47/((BT47+1)/(N47/1.6) + BT47/(O47/1.37))</f>
        <v>0</v>
      </c>
      <c r="R47">
        <f>(BP47*BR47)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BZ47*(CE47+CF47)/1000</f>
        <v>0</v>
      </c>
      <c r="X47">
        <f>0.61365*exp(17.502*CG47/(240.97+CG47))</f>
        <v>0</v>
      </c>
      <c r="Y47">
        <f>(U47-BZ47*(CE47+CF47)/1000)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0</v>
      </c>
      <c r="AE47">
        <v>0</v>
      </c>
      <c r="AF47">
        <f>IF(AD47*$H$13&gt;=AH47,1.0,(AH47/(AH47-AD47*$H$13)))</f>
        <v>0</v>
      </c>
      <c r="AG47">
        <f>(AF47-1)*100</f>
        <v>0</v>
      </c>
      <c r="AH47">
        <f>MAX(0,($B$13+$C$13*CL47)/(1+$D$13*CL47)*CE47/(CG47+273)*$E$13)</f>
        <v>0</v>
      </c>
      <c r="AI47" t="s">
        <v>294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294</v>
      </c>
      <c r="AP47">
        <v>0</v>
      </c>
      <c r="AQ47">
        <v>0</v>
      </c>
      <c r="AR47">
        <f>1-AP47/AQ47</f>
        <v>0</v>
      </c>
      <c r="AS47">
        <v>0.5</v>
      </c>
      <c r="AT47">
        <f>BP47</f>
        <v>0</v>
      </c>
      <c r="AU47">
        <f>I47</f>
        <v>0</v>
      </c>
      <c r="AV47">
        <f>AR47*AS47*AT47</f>
        <v>0</v>
      </c>
      <c r="AW47">
        <f>BB47/AQ47</f>
        <v>0</v>
      </c>
      <c r="AX47">
        <f>(AU47-AN47)/AT47</f>
        <v>0</v>
      </c>
      <c r="AY47">
        <f>(AK47-AQ47)/AQ47</f>
        <v>0</v>
      </c>
      <c r="AZ47" t="s">
        <v>294</v>
      </c>
      <c r="BA47">
        <v>0</v>
      </c>
      <c r="BB47">
        <f>AQ47-BA47</f>
        <v>0</v>
      </c>
      <c r="BC47">
        <f>(AQ47-AP47)/(AQ47-BA47)</f>
        <v>0</v>
      </c>
      <c r="BD47">
        <f>(AK47-AQ47)/(AK47-BA47)</f>
        <v>0</v>
      </c>
      <c r="BE47">
        <f>(AQ47-AP47)/(AQ47-AJ47)</f>
        <v>0</v>
      </c>
      <c r="BF47">
        <f>(AK47-AQ47)/(AK47-AJ47)</f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>$B$11*CM47+$C$11*CN47+$F$11*CO47*(1-CR47)</f>
        <v>0</v>
      </c>
      <c r="BP47">
        <f>BO47*BQ47</f>
        <v>0</v>
      </c>
      <c r="BQ47">
        <f>($B$11*$D$9+$C$11*$D$9+$F$11*((DB47+CT47)/MAX(DB47+CT47+DC47, 0.1)*$I$9+DC47/MAX(DB47+CT47+DC47, 0.1)*$J$9))/($B$11+$C$11+$F$11)</f>
        <v>0</v>
      </c>
      <c r="BR47">
        <f>($B$11*$K$9+$C$11*$K$9+$F$11*((DB47+CT47)/MAX(DB47+CT47+DC47, 0.1)*$P$9+DC47/MAX(DB47+CT47+DC47, 0.1)*$Q$9))/($B$11+$C$11+$F$11)</f>
        <v>0</v>
      </c>
      <c r="BS47">
        <v>6</v>
      </c>
      <c r="BT47">
        <v>0.5</v>
      </c>
      <c r="BU47" t="s">
        <v>295</v>
      </c>
      <c r="BV47">
        <v>2</v>
      </c>
      <c r="BW47">
        <v>1621616941.1</v>
      </c>
      <c r="BX47">
        <v>398.652</v>
      </c>
      <c r="BY47">
        <v>419.844333333333</v>
      </c>
      <c r="BZ47">
        <v>11.5898</v>
      </c>
      <c r="CA47">
        <v>7.31591333333333</v>
      </c>
      <c r="CB47">
        <v>390.468333333333</v>
      </c>
      <c r="CC47">
        <v>11.4091</v>
      </c>
      <c r="CD47">
        <v>600.159</v>
      </c>
      <c r="CE47">
        <v>101.269666666667</v>
      </c>
      <c r="CF47">
        <v>0.0998592</v>
      </c>
      <c r="CG47">
        <v>23.826</v>
      </c>
      <c r="CH47">
        <v>22.4951</v>
      </c>
      <c r="CI47">
        <v>999.9</v>
      </c>
      <c r="CJ47">
        <v>0</v>
      </c>
      <c r="CK47">
        <v>0</v>
      </c>
      <c r="CL47">
        <v>10063.3333333333</v>
      </c>
      <c r="CM47">
        <v>0</v>
      </c>
      <c r="CN47">
        <v>3.78819</v>
      </c>
      <c r="CO47">
        <v>599.935</v>
      </c>
      <c r="CP47">
        <v>0.932972</v>
      </c>
      <c r="CQ47">
        <v>0.0670283</v>
      </c>
      <c r="CR47">
        <v>0</v>
      </c>
      <c r="CS47">
        <v>921.967333333333</v>
      </c>
      <c r="CT47">
        <v>4.99951</v>
      </c>
      <c r="CU47">
        <v>5486.34</v>
      </c>
      <c r="CV47">
        <v>4813.53333333333</v>
      </c>
      <c r="CW47">
        <v>37.812</v>
      </c>
      <c r="CX47">
        <v>41.812</v>
      </c>
      <c r="CY47">
        <v>40.25</v>
      </c>
      <c r="CZ47">
        <v>41.312</v>
      </c>
      <c r="DA47">
        <v>40</v>
      </c>
      <c r="DB47">
        <v>555.06</v>
      </c>
      <c r="DC47">
        <v>39.88</v>
      </c>
      <c r="DD47">
        <v>0</v>
      </c>
      <c r="DE47">
        <v>1621616945.8</v>
      </c>
      <c r="DF47">
        <v>0</v>
      </c>
      <c r="DG47">
        <v>922.811538461538</v>
      </c>
      <c r="DH47">
        <v>-6.07213675625143</v>
      </c>
      <c r="DI47">
        <v>-28.9842735745553</v>
      </c>
      <c r="DJ47">
        <v>5490.595</v>
      </c>
      <c r="DK47">
        <v>15</v>
      </c>
      <c r="DL47">
        <v>1621616362.6</v>
      </c>
      <c r="DM47" t="s">
        <v>296</v>
      </c>
      <c r="DN47">
        <v>1621616342.1</v>
      </c>
      <c r="DO47">
        <v>1621616362.6</v>
      </c>
      <c r="DP47">
        <v>3</v>
      </c>
      <c r="DQ47">
        <v>-0.041</v>
      </c>
      <c r="DR47">
        <v>0.032</v>
      </c>
      <c r="DS47">
        <v>8.331</v>
      </c>
      <c r="DT47">
        <v>0.068</v>
      </c>
      <c r="DU47">
        <v>421</v>
      </c>
      <c r="DV47">
        <v>3</v>
      </c>
      <c r="DW47">
        <v>0.39</v>
      </c>
      <c r="DX47">
        <v>0.05</v>
      </c>
      <c r="DY47">
        <v>-21.663055</v>
      </c>
      <c r="DZ47">
        <v>0.366947842401509</v>
      </c>
      <c r="EA47">
        <v>0.301659288726537</v>
      </c>
      <c r="EB47">
        <v>1</v>
      </c>
      <c r="EC47">
        <v>923.086057142857</v>
      </c>
      <c r="ED47">
        <v>-4.85602366231963</v>
      </c>
      <c r="EE47">
        <v>0.541866084819445</v>
      </c>
      <c r="EF47">
        <v>1</v>
      </c>
      <c r="EG47">
        <v>4.313472</v>
      </c>
      <c r="EH47">
        <v>-0.203863339587244</v>
      </c>
      <c r="EI47">
        <v>0.0235640571846191</v>
      </c>
      <c r="EJ47">
        <v>0</v>
      </c>
      <c r="EK47">
        <v>2</v>
      </c>
      <c r="EL47">
        <v>3</v>
      </c>
      <c r="EM47" t="s">
        <v>308</v>
      </c>
      <c r="EN47">
        <v>100</v>
      </c>
      <c r="EO47">
        <v>100</v>
      </c>
      <c r="EP47">
        <v>8.184</v>
      </c>
      <c r="EQ47">
        <v>0.1812</v>
      </c>
      <c r="ER47">
        <v>5.01928744056008</v>
      </c>
      <c r="ES47">
        <v>0.0095515401478521</v>
      </c>
      <c r="ET47">
        <v>-4.08282145803731e-06</v>
      </c>
      <c r="EU47">
        <v>9.61633180237613e-10</v>
      </c>
      <c r="EV47">
        <v>0.0348779665462137</v>
      </c>
      <c r="EW47">
        <v>0.00964955815971448</v>
      </c>
      <c r="EX47">
        <v>0.000351754833574242</v>
      </c>
      <c r="EY47">
        <v>-6.74969522547015e-06</v>
      </c>
      <c r="EZ47">
        <v>-4</v>
      </c>
      <c r="FA47">
        <v>2054</v>
      </c>
      <c r="FB47">
        <v>1</v>
      </c>
      <c r="FC47">
        <v>24</v>
      </c>
      <c r="FD47">
        <v>10</v>
      </c>
      <c r="FE47">
        <v>9.7</v>
      </c>
      <c r="FF47">
        <v>2</v>
      </c>
      <c r="FG47">
        <v>661.975</v>
      </c>
      <c r="FH47">
        <v>397.283</v>
      </c>
      <c r="FI47">
        <v>25.8247</v>
      </c>
      <c r="FJ47">
        <v>27.7924</v>
      </c>
      <c r="FK47">
        <v>29.9995</v>
      </c>
      <c r="FL47">
        <v>28.0881</v>
      </c>
      <c r="FM47">
        <v>28.0617</v>
      </c>
      <c r="FN47">
        <v>21.0779</v>
      </c>
      <c r="FO47">
        <v>37.5703</v>
      </c>
      <c r="FP47">
        <v>0</v>
      </c>
      <c r="FQ47">
        <v>25.84</v>
      </c>
      <c r="FR47">
        <v>420</v>
      </c>
      <c r="FS47">
        <v>7.54682</v>
      </c>
      <c r="FT47">
        <v>99.8129</v>
      </c>
      <c r="FU47">
        <v>100.162</v>
      </c>
    </row>
    <row r="48" spans="1:177">
      <c r="A48">
        <v>32</v>
      </c>
      <c r="B48">
        <v>1621616957.1</v>
      </c>
      <c r="C48">
        <v>465</v>
      </c>
      <c r="D48" t="s">
        <v>360</v>
      </c>
      <c r="E48" t="s">
        <v>361</v>
      </c>
      <c r="G48">
        <v>1621616956.1</v>
      </c>
      <c r="H48">
        <f>CD48*AF48*(BZ48-CA48)/(100*BS48*(1000-AF48*BZ48))</f>
        <v>0</v>
      </c>
      <c r="I48">
        <f>CD48*AF48*(BY48-BX48*(1000-AF48*CA48)/(1000-AF48*BZ48))/(100*BS48)</f>
        <v>0</v>
      </c>
      <c r="J48">
        <f>BX48 - IF(AF48&gt;1, I48*BS48*100.0/(AH48*CL48), 0)</f>
        <v>0</v>
      </c>
      <c r="K48">
        <f>((Q48-H48/2)*J48-I48)/(Q48+H48/2)</f>
        <v>0</v>
      </c>
      <c r="L48">
        <f>K48*(CE48+CF48)/1000.0</f>
        <v>0</v>
      </c>
      <c r="M48">
        <f>(BX48 - IF(AF48&gt;1, I48*BS48*100.0/(AH48*CL48), 0))*(CE48+CF48)/1000.0</f>
        <v>0</v>
      </c>
      <c r="N48">
        <f>2.0/((1/P48-1/O48)+SIGN(P48)*SQRT((1/P48-1/O48)*(1/P48-1/O48) + 4*BT48/((BT48+1)*(BT48+1))*(2*1/P48*1/O48-1/O48*1/O48)))</f>
        <v>0</v>
      </c>
      <c r="O48">
        <f>IF(LEFT(BU48,1)&lt;&gt;"0",IF(LEFT(BU48,1)="1",3.0,BV48),$D$5+$E$5*(CL48*CE48/($K$5*1000))+$F$5*(CL48*CE48/($K$5*1000))*MAX(MIN(BS48,$J$5),$I$5)*MAX(MIN(BS48,$J$5),$I$5)+$G$5*MAX(MIN(BS48,$J$5),$I$5)*(CL48*CE48/($K$5*1000))+$H$5*(CL48*CE48/($K$5*1000))*(CL48*CE48/($K$5*1000)))</f>
        <v>0</v>
      </c>
      <c r="P48">
        <f>H48*(1000-(1000*0.61365*exp(17.502*T48/(240.97+T48))/(CE48+CF48)+BZ48)/2)/(1000*0.61365*exp(17.502*T48/(240.97+T48))/(CE48+CF48)-BZ48)</f>
        <v>0</v>
      </c>
      <c r="Q48">
        <f>1/((BT48+1)/(N48/1.6)+1/(O48/1.37)) + BT48/((BT48+1)/(N48/1.6) + BT48/(O48/1.37))</f>
        <v>0</v>
      </c>
      <c r="R48">
        <f>(BP48*BR48)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BZ48*(CE48+CF48)/1000</f>
        <v>0</v>
      </c>
      <c r="X48">
        <f>0.61365*exp(17.502*CG48/(240.97+CG48))</f>
        <v>0</v>
      </c>
      <c r="Y48">
        <f>(U48-BZ48*(CE48+CF48)/1000)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0</v>
      </c>
      <c r="AE48">
        <v>0</v>
      </c>
      <c r="AF48">
        <f>IF(AD48*$H$13&gt;=AH48,1.0,(AH48/(AH48-AD48*$H$13)))</f>
        <v>0</v>
      </c>
      <c r="AG48">
        <f>(AF48-1)*100</f>
        <v>0</v>
      </c>
      <c r="AH48">
        <f>MAX(0,($B$13+$C$13*CL48)/(1+$D$13*CL48)*CE48/(CG48+273)*$E$13)</f>
        <v>0</v>
      </c>
      <c r="AI48" t="s">
        <v>294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294</v>
      </c>
      <c r="AP48">
        <v>0</v>
      </c>
      <c r="AQ48">
        <v>0</v>
      </c>
      <c r="AR48">
        <f>1-AP48/AQ48</f>
        <v>0</v>
      </c>
      <c r="AS48">
        <v>0.5</v>
      </c>
      <c r="AT48">
        <f>BP48</f>
        <v>0</v>
      </c>
      <c r="AU48">
        <f>I48</f>
        <v>0</v>
      </c>
      <c r="AV48">
        <f>AR48*AS48*AT48</f>
        <v>0</v>
      </c>
      <c r="AW48">
        <f>BB48/AQ48</f>
        <v>0</v>
      </c>
      <c r="AX48">
        <f>(AU48-AN48)/AT48</f>
        <v>0</v>
      </c>
      <c r="AY48">
        <f>(AK48-AQ48)/AQ48</f>
        <v>0</v>
      </c>
      <c r="AZ48" t="s">
        <v>294</v>
      </c>
      <c r="BA48">
        <v>0</v>
      </c>
      <c r="BB48">
        <f>AQ48-BA48</f>
        <v>0</v>
      </c>
      <c r="BC48">
        <f>(AQ48-AP48)/(AQ48-BA48)</f>
        <v>0</v>
      </c>
      <c r="BD48">
        <f>(AK48-AQ48)/(AK48-BA48)</f>
        <v>0</v>
      </c>
      <c r="BE48">
        <f>(AQ48-AP48)/(AQ48-AJ48)</f>
        <v>0</v>
      </c>
      <c r="BF48">
        <f>(AK48-AQ48)/(AK48-AJ48)</f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>$B$11*CM48+$C$11*CN48+$F$11*CO48*(1-CR48)</f>
        <v>0</v>
      </c>
      <c r="BP48">
        <f>BO48*BQ48</f>
        <v>0</v>
      </c>
      <c r="BQ48">
        <f>($B$11*$D$9+$C$11*$D$9+$F$11*((DB48+CT48)/MAX(DB48+CT48+DC48, 0.1)*$I$9+DC48/MAX(DB48+CT48+DC48, 0.1)*$J$9))/($B$11+$C$11+$F$11)</f>
        <v>0</v>
      </c>
      <c r="BR48">
        <f>($B$11*$K$9+$C$11*$K$9+$F$11*((DB48+CT48)/MAX(DB48+CT48+DC48, 0.1)*$P$9+DC48/MAX(DB48+CT48+DC48, 0.1)*$Q$9))/($B$11+$C$11+$F$11)</f>
        <v>0</v>
      </c>
      <c r="BS48">
        <v>6</v>
      </c>
      <c r="BT48">
        <v>0.5</v>
      </c>
      <c r="BU48" t="s">
        <v>295</v>
      </c>
      <c r="BV48">
        <v>2</v>
      </c>
      <c r="BW48">
        <v>1621616956.1</v>
      </c>
      <c r="BX48">
        <v>397.965666666667</v>
      </c>
      <c r="BY48">
        <v>419.987333333333</v>
      </c>
      <c r="BZ48">
        <v>12.0930333333333</v>
      </c>
      <c r="CA48">
        <v>7.83319666666667</v>
      </c>
      <c r="CB48">
        <v>389.787</v>
      </c>
      <c r="CC48">
        <v>11.9048</v>
      </c>
      <c r="CD48">
        <v>600.098333333333</v>
      </c>
      <c r="CE48">
        <v>101.271666666667</v>
      </c>
      <c r="CF48">
        <v>0.100210466666667</v>
      </c>
      <c r="CG48">
        <v>24.1558333333333</v>
      </c>
      <c r="CH48">
        <v>22.7805666666667</v>
      </c>
      <c r="CI48">
        <v>999.9</v>
      </c>
      <c r="CJ48">
        <v>0</v>
      </c>
      <c r="CK48">
        <v>0</v>
      </c>
      <c r="CL48">
        <v>9996.66666666667</v>
      </c>
      <c r="CM48">
        <v>0</v>
      </c>
      <c r="CN48">
        <v>3.86357666666667</v>
      </c>
      <c r="CO48">
        <v>600.029</v>
      </c>
      <c r="CP48">
        <v>0.932983666666667</v>
      </c>
      <c r="CQ48">
        <v>0.0670166</v>
      </c>
      <c r="CR48">
        <v>0</v>
      </c>
      <c r="CS48">
        <v>920.726333333333</v>
      </c>
      <c r="CT48">
        <v>4.99951</v>
      </c>
      <c r="CU48">
        <v>5479.33</v>
      </c>
      <c r="CV48">
        <v>4814.31</v>
      </c>
      <c r="CW48">
        <v>37.812</v>
      </c>
      <c r="CX48">
        <v>41.812</v>
      </c>
      <c r="CY48">
        <v>40.25</v>
      </c>
      <c r="CZ48">
        <v>41.312</v>
      </c>
      <c r="DA48">
        <v>40.062</v>
      </c>
      <c r="DB48">
        <v>555.153333333333</v>
      </c>
      <c r="DC48">
        <v>39.88</v>
      </c>
      <c r="DD48">
        <v>0</v>
      </c>
      <c r="DE48">
        <v>1621616960.8</v>
      </c>
      <c r="DF48">
        <v>0</v>
      </c>
      <c r="DG48">
        <v>921.31012</v>
      </c>
      <c r="DH48">
        <v>-6.00184617141405</v>
      </c>
      <c r="DI48">
        <v>-29.3400000674279</v>
      </c>
      <c r="DJ48">
        <v>5482.37</v>
      </c>
      <c r="DK48">
        <v>15</v>
      </c>
      <c r="DL48">
        <v>1621616362.6</v>
      </c>
      <c r="DM48" t="s">
        <v>296</v>
      </c>
      <c r="DN48">
        <v>1621616342.1</v>
      </c>
      <c r="DO48">
        <v>1621616362.6</v>
      </c>
      <c r="DP48">
        <v>3</v>
      </c>
      <c r="DQ48">
        <v>-0.041</v>
      </c>
      <c r="DR48">
        <v>0.032</v>
      </c>
      <c r="DS48">
        <v>8.331</v>
      </c>
      <c r="DT48">
        <v>0.068</v>
      </c>
      <c r="DU48">
        <v>421</v>
      </c>
      <c r="DV48">
        <v>3</v>
      </c>
      <c r="DW48">
        <v>0.39</v>
      </c>
      <c r="DX48">
        <v>0.05</v>
      </c>
      <c r="DY48">
        <v>-21.70461</v>
      </c>
      <c r="DZ48">
        <v>-0.781855159474585</v>
      </c>
      <c r="EA48">
        <v>0.272326758508965</v>
      </c>
      <c r="EB48">
        <v>0</v>
      </c>
      <c r="EC48">
        <v>921.705971428572</v>
      </c>
      <c r="ED48">
        <v>-5.86091829616664</v>
      </c>
      <c r="EE48">
        <v>0.627668724531583</v>
      </c>
      <c r="EF48">
        <v>1</v>
      </c>
      <c r="EG48">
        <v>4.26763275</v>
      </c>
      <c r="EH48">
        <v>-0.0444998499062082</v>
      </c>
      <c r="EI48">
        <v>0.0111027030464432</v>
      </c>
      <c r="EJ48">
        <v>1</v>
      </c>
      <c r="EK48">
        <v>2</v>
      </c>
      <c r="EL48">
        <v>3</v>
      </c>
      <c r="EM48" t="s">
        <v>308</v>
      </c>
      <c r="EN48">
        <v>100</v>
      </c>
      <c r="EO48">
        <v>100</v>
      </c>
      <c r="EP48">
        <v>8.177</v>
      </c>
      <c r="EQ48">
        <v>0.1887</v>
      </c>
      <c r="ER48">
        <v>5.01928744056008</v>
      </c>
      <c r="ES48">
        <v>0.0095515401478521</v>
      </c>
      <c r="ET48">
        <v>-4.08282145803731e-06</v>
      </c>
      <c r="EU48">
        <v>9.61633180237613e-10</v>
      </c>
      <c r="EV48">
        <v>0.0348779665462137</v>
      </c>
      <c r="EW48">
        <v>0.00964955815971448</v>
      </c>
      <c r="EX48">
        <v>0.000351754833574242</v>
      </c>
      <c r="EY48">
        <v>-6.74969522547015e-06</v>
      </c>
      <c r="EZ48">
        <v>-4</v>
      </c>
      <c r="FA48">
        <v>2054</v>
      </c>
      <c r="FB48">
        <v>1</v>
      </c>
      <c r="FC48">
        <v>24</v>
      </c>
      <c r="FD48">
        <v>10.2</v>
      </c>
      <c r="FE48">
        <v>9.9</v>
      </c>
      <c r="FF48">
        <v>2</v>
      </c>
      <c r="FG48">
        <v>660.982</v>
      </c>
      <c r="FH48">
        <v>398.555</v>
      </c>
      <c r="FI48">
        <v>26.335</v>
      </c>
      <c r="FJ48">
        <v>27.7711</v>
      </c>
      <c r="FK48">
        <v>29.9996</v>
      </c>
      <c r="FL48">
        <v>28.069</v>
      </c>
      <c r="FM48">
        <v>28.0452</v>
      </c>
      <c r="FN48">
        <v>21.0873</v>
      </c>
      <c r="FO48">
        <v>34.0442</v>
      </c>
      <c r="FP48">
        <v>0</v>
      </c>
      <c r="FQ48">
        <v>26.37</v>
      </c>
      <c r="FR48">
        <v>420</v>
      </c>
      <c r="FS48">
        <v>8.1087</v>
      </c>
      <c r="FT48">
        <v>99.8177</v>
      </c>
      <c r="FU48">
        <v>100.164</v>
      </c>
    </row>
    <row r="49" spans="1:177">
      <c r="A49">
        <v>33</v>
      </c>
      <c r="B49">
        <v>1621616972.1</v>
      </c>
      <c r="C49">
        <v>480</v>
      </c>
      <c r="D49" t="s">
        <v>362</v>
      </c>
      <c r="E49" t="s">
        <v>363</v>
      </c>
      <c r="G49">
        <v>1621616971.1</v>
      </c>
      <c r="H49">
        <f>CD49*AF49*(BZ49-CA49)/(100*BS49*(1000-AF49*BZ49))</f>
        <v>0</v>
      </c>
      <c r="I49">
        <f>CD49*AF49*(BY49-BX49*(1000-AF49*CA49)/(1000-AF49*BZ49))/(100*BS49)</f>
        <v>0</v>
      </c>
      <c r="J49">
        <f>BX49 - IF(AF49&gt;1, I49*BS49*100.0/(AH49*CL49), 0)</f>
        <v>0</v>
      </c>
      <c r="K49">
        <f>((Q49-H49/2)*J49-I49)/(Q49+H49/2)</f>
        <v>0</v>
      </c>
      <c r="L49">
        <f>K49*(CE49+CF49)/1000.0</f>
        <v>0</v>
      </c>
      <c r="M49">
        <f>(BX49 - IF(AF49&gt;1, I49*BS49*100.0/(AH49*CL49), 0))*(CE49+CF49)/1000.0</f>
        <v>0</v>
      </c>
      <c r="N49">
        <f>2.0/((1/P49-1/O49)+SIGN(P49)*SQRT((1/P49-1/O49)*(1/P49-1/O49) + 4*BT49/((BT49+1)*(BT49+1))*(2*1/P49*1/O49-1/O49*1/O49)))</f>
        <v>0</v>
      </c>
      <c r="O49">
        <f>IF(LEFT(BU49,1)&lt;&gt;"0",IF(LEFT(BU49,1)="1",3.0,BV49),$D$5+$E$5*(CL49*CE49/($K$5*1000))+$F$5*(CL49*CE49/($K$5*1000))*MAX(MIN(BS49,$J$5),$I$5)*MAX(MIN(BS49,$J$5),$I$5)+$G$5*MAX(MIN(BS49,$J$5),$I$5)*(CL49*CE49/($K$5*1000))+$H$5*(CL49*CE49/($K$5*1000))*(CL49*CE49/($K$5*1000)))</f>
        <v>0</v>
      </c>
      <c r="P49">
        <f>H49*(1000-(1000*0.61365*exp(17.502*T49/(240.97+T49))/(CE49+CF49)+BZ49)/2)/(1000*0.61365*exp(17.502*T49/(240.97+T49))/(CE49+CF49)-BZ49)</f>
        <v>0</v>
      </c>
      <c r="Q49">
        <f>1/((BT49+1)/(N49/1.6)+1/(O49/1.37)) + BT49/((BT49+1)/(N49/1.6) + BT49/(O49/1.37))</f>
        <v>0</v>
      </c>
      <c r="R49">
        <f>(BP49*BR49)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BZ49*(CE49+CF49)/1000</f>
        <v>0</v>
      </c>
      <c r="X49">
        <f>0.61365*exp(17.502*CG49/(240.97+CG49))</f>
        <v>0</v>
      </c>
      <c r="Y49">
        <f>(U49-BZ49*(CE49+CF49)/1000)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0</v>
      </c>
      <c r="AE49">
        <v>0</v>
      </c>
      <c r="AF49">
        <f>IF(AD49*$H$13&gt;=AH49,1.0,(AH49/(AH49-AD49*$H$13)))</f>
        <v>0</v>
      </c>
      <c r="AG49">
        <f>(AF49-1)*100</f>
        <v>0</v>
      </c>
      <c r="AH49">
        <f>MAX(0,($B$13+$C$13*CL49)/(1+$D$13*CL49)*CE49/(CG49+273)*$E$13)</f>
        <v>0</v>
      </c>
      <c r="AI49" t="s">
        <v>294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294</v>
      </c>
      <c r="AP49">
        <v>0</v>
      </c>
      <c r="AQ49">
        <v>0</v>
      </c>
      <c r="AR49">
        <f>1-AP49/AQ49</f>
        <v>0</v>
      </c>
      <c r="AS49">
        <v>0.5</v>
      </c>
      <c r="AT49">
        <f>BP49</f>
        <v>0</v>
      </c>
      <c r="AU49">
        <f>I49</f>
        <v>0</v>
      </c>
      <c r="AV49">
        <f>AR49*AS49*AT49</f>
        <v>0</v>
      </c>
      <c r="AW49">
        <f>BB49/AQ49</f>
        <v>0</v>
      </c>
      <c r="AX49">
        <f>(AU49-AN49)/AT49</f>
        <v>0</v>
      </c>
      <c r="AY49">
        <f>(AK49-AQ49)/AQ49</f>
        <v>0</v>
      </c>
      <c r="AZ49" t="s">
        <v>294</v>
      </c>
      <c r="BA49">
        <v>0</v>
      </c>
      <c r="BB49">
        <f>AQ49-BA49</f>
        <v>0</v>
      </c>
      <c r="BC49">
        <f>(AQ49-AP49)/(AQ49-BA49)</f>
        <v>0</v>
      </c>
      <c r="BD49">
        <f>(AK49-AQ49)/(AK49-BA49)</f>
        <v>0</v>
      </c>
      <c r="BE49">
        <f>(AQ49-AP49)/(AQ49-AJ49)</f>
        <v>0</v>
      </c>
      <c r="BF49">
        <f>(AK49-AQ49)/(AK49-AJ49)</f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>$B$11*CM49+$C$11*CN49+$F$11*CO49*(1-CR49)</f>
        <v>0</v>
      </c>
      <c r="BP49">
        <f>BO49*BQ49</f>
        <v>0</v>
      </c>
      <c r="BQ49">
        <f>($B$11*$D$9+$C$11*$D$9+$F$11*((DB49+CT49)/MAX(DB49+CT49+DC49, 0.1)*$I$9+DC49/MAX(DB49+CT49+DC49, 0.1)*$J$9))/($B$11+$C$11+$F$11)</f>
        <v>0</v>
      </c>
      <c r="BR49">
        <f>($B$11*$K$9+$C$11*$K$9+$F$11*((DB49+CT49)/MAX(DB49+CT49+DC49, 0.1)*$P$9+DC49/MAX(DB49+CT49+DC49, 0.1)*$Q$9))/($B$11+$C$11+$F$11)</f>
        <v>0</v>
      </c>
      <c r="BS49">
        <v>6</v>
      </c>
      <c r="BT49">
        <v>0.5</v>
      </c>
      <c r="BU49" t="s">
        <v>295</v>
      </c>
      <c r="BV49">
        <v>2</v>
      </c>
      <c r="BW49">
        <v>1621616971.1</v>
      </c>
      <c r="BX49">
        <v>398.142</v>
      </c>
      <c r="BY49">
        <v>419.928</v>
      </c>
      <c r="BZ49">
        <v>12.5899666666667</v>
      </c>
      <c r="CA49">
        <v>8.35930333333333</v>
      </c>
      <c r="CB49">
        <v>389.961666666667</v>
      </c>
      <c r="CC49">
        <v>12.3943333333333</v>
      </c>
      <c r="CD49">
        <v>599.881666666667</v>
      </c>
      <c r="CE49">
        <v>101.273333333333</v>
      </c>
      <c r="CF49">
        <v>0.0996259333333333</v>
      </c>
      <c r="CG49">
        <v>24.4884666666667</v>
      </c>
      <c r="CH49">
        <v>23.1094333333333</v>
      </c>
      <c r="CI49">
        <v>999.9</v>
      </c>
      <c r="CJ49">
        <v>0</v>
      </c>
      <c r="CK49">
        <v>0</v>
      </c>
      <c r="CL49">
        <v>10003.3333333333</v>
      </c>
      <c r="CM49">
        <v>0</v>
      </c>
      <c r="CN49">
        <v>3.75049666666667</v>
      </c>
      <c r="CO49">
        <v>600.017</v>
      </c>
      <c r="CP49">
        <v>0.932972</v>
      </c>
      <c r="CQ49">
        <v>0.0670283</v>
      </c>
      <c r="CR49">
        <v>0</v>
      </c>
      <c r="CS49">
        <v>919.282666666667</v>
      </c>
      <c r="CT49">
        <v>4.99951</v>
      </c>
      <c r="CU49">
        <v>5468.2</v>
      </c>
      <c r="CV49">
        <v>4814.2</v>
      </c>
      <c r="CW49">
        <v>37.812</v>
      </c>
      <c r="CX49">
        <v>41.7706666666667</v>
      </c>
      <c r="CY49">
        <v>40.25</v>
      </c>
      <c r="CZ49">
        <v>41.312</v>
      </c>
      <c r="DA49">
        <v>40.062</v>
      </c>
      <c r="DB49">
        <v>555.136666666667</v>
      </c>
      <c r="DC49">
        <v>39.8866666666667</v>
      </c>
      <c r="DD49">
        <v>0</v>
      </c>
      <c r="DE49">
        <v>1621616975.8</v>
      </c>
      <c r="DF49">
        <v>0</v>
      </c>
      <c r="DG49">
        <v>919.881846153846</v>
      </c>
      <c r="DH49">
        <v>-6.56198290921056</v>
      </c>
      <c r="DI49">
        <v>-40.7709402119811</v>
      </c>
      <c r="DJ49">
        <v>5473.72423076923</v>
      </c>
      <c r="DK49">
        <v>15</v>
      </c>
      <c r="DL49">
        <v>1621616362.6</v>
      </c>
      <c r="DM49" t="s">
        <v>296</v>
      </c>
      <c r="DN49">
        <v>1621616342.1</v>
      </c>
      <c r="DO49">
        <v>1621616362.6</v>
      </c>
      <c r="DP49">
        <v>3</v>
      </c>
      <c r="DQ49">
        <v>-0.041</v>
      </c>
      <c r="DR49">
        <v>0.032</v>
      </c>
      <c r="DS49">
        <v>8.331</v>
      </c>
      <c r="DT49">
        <v>0.068</v>
      </c>
      <c r="DU49">
        <v>421</v>
      </c>
      <c r="DV49">
        <v>3</v>
      </c>
      <c r="DW49">
        <v>0.39</v>
      </c>
      <c r="DX49">
        <v>0.05</v>
      </c>
      <c r="DY49">
        <v>-21.7730475</v>
      </c>
      <c r="DZ49">
        <v>0.172114446529127</v>
      </c>
      <c r="EA49">
        <v>0.313069483491685</v>
      </c>
      <c r="EB49">
        <v>1</v>
      </c>
      <c r="EC49">
        <v>920.251628571428</v>
      </c>
      <c r="ED49">
        <v>-5.96400215084999</v>
      </c>
      <c r="EE49">
        <v>0.629774203786645</v>
      </c>
      <c r="EF49">
        <v>1</v>
      </c>
      <c r="EG49">
        <v>4.24887725</v>
      </c>
      <c r="EH49">
        <v>-0.149490168855549</v>
      </c>
      <c r="EI49">
        <v>0.0173833106725244</v>
      </c>
      <c r="EJ49">
        <v>0</v>
      </c>
      <c r="EK49">
        <v>2</v>
      </c>
      <c r="EL49">
        <v>3</v>
      </c>
      <c r="EM49" t="s">
        <v>308</v>
      </c>
      <c r="EN49">
        <v>100</v>
      </c>
      <c r="EO49">
        <v>100</v>
      </c>
      <c r="EP49">
        <v>8.183</v>
      </c>
      <c r="EQ49">
        <v>0.1962</v>
      </c>
      <c r="ER49">
        <v>5.01928744056008</v>
      </c>
      <c r="ES49">
        <v>0.0095515401478521</v>
      </c>
      <c r="ET49">
        <v>-4.08282145803731e-06</v>
      </c>
      <c r="EU49">
        <v>9.61633180237613e-10</v>
      </c>
      <c r="EV49">
        <v>0.0348779665462137</v>
      </c>
      <c r="EW49">
        <v>0.00964955815971448</v>
      </c>
      <c r="EX49">
        <v>0.000351754833574242</v>
      </c>
      <c r="EY49">
        <v>-6.74969522547015e-06</v>
      </c>
      <c r="EZ49">
        <v>-4</v>
      </c>
      <c r="FA49">
        <v>2054</v>
      </c>
      <c r="FB49">
        <v>1</v>
      </c>
      <c r="FC49">
        <v>24</v>
      </c>
      <c r="FD49">
        <v>10.5</v>
      </c>
      <c r="FE49">
        <v>10.2</v>
      </c>
      <c r="FF49">
        <v>2</v>
      </c>
      <c r="FG49">
        <v>661.562</v>
      </c>
      <c r="FH49">
        <v>398.077</v>
      </c>
      <c r="FI49">
        <v>26.8259</v>
      </c>
      <c r="FJ49">
        <v>27.7523</v>
      </c>
      <c r="FK49">
        <v>29.9999</v>
      </c>
      <c r="FL49">
        <v>28.0524</v>
      </c>
      <c r="FM49">
        <v>28.0262</v>
      </c>
      <c r="FN49">
        <v>21.0978</v>
      </c>
      <c r="FO49">
        <v>29.6596</v>
      </c>
      <c r="FP49">
        <v>0</v>
      </c>
      <c r="FQ49">
        <v>26.85</v>
      </c>
      <c r="FR49">
        <v>420</v>
      </c>
      <c r="FS49">
        <v>8.67683</v>
      </c>
      <c r="FT49">
        <v>99.8204</v>
      </c>
      <c r="FU49">
        <v>100.164</v>
      </c>
    </row>
    <row r="50" spans="1:177">
      <c r="A50">
        <v>34</v>
      </c>
      <c r="B50">
        <v>1621616987.1</v>
      </c>
      <c r="C50">
        <v>495</v>
      </c>
      <c r="D50" t="s">
        <v>364</v>
      </c>
      <c r="E50" t="s">
        <v>365</v>
      </c>
      <c r="G50">
        <v>1621616986.1</v>
      </c>
      <c r="H50">
        <f>CD50*AF50*(BZ50-CA50)/(100*BS50*(1000-AF50*BZ50))</f>
        <v>0</v>
      </c>
      <c r="I50">
        <f>CD50*AF50*(BY50-BX50*(1000-AF50*CA50)/(1000-AF50*BZ50))/(100*BS50)</f>
        <v>0</v>
      </c>
      <c r="J50">
        <f>BX50 - IF(AF50&gt;1, I50*BS50*100.0/(AH50*CL50), 0)</f>
        <v>0</v>
      </c>
      <c r="K50">
        <f>((Q50-H50/2)*J50-I50)/(Q50+H50/2)</f>
        <v>0</v>
      </c>
      <c r="L50">
        <f>K50*(CE50+CF50)/1000.0</f>
        <v>0</v>
      </c>
      <c r="M50">
        <f>(BX50 - IF(AF50&gt;1, I50*BS50*100.0/(AH50*CL50), 0))*(CE50+CF50)/1000.0</f>
        <v>0</v>
      </c>
      <c r="N50">
        <f>2.0/((1/P50-1/O50)+SIGN(P50)*SQRT((1/P50-1/O50)*(1/P50-1/O50) + 4*BT50/((BT50+1)*(BT50+1))*(2*1/P50*1/O50-1/O50*1/O50)))</f>
        <v>0</v>
      </c>
      <c r="O50">
        <f>IF(LEFT(BU50,1)&lt;&gt;"0",IF(LEFT(BU50,1)="1",3.0,BV50),$D$5+$E$5*(CL50*CE50/($K$5*1000))+$F$5*(CL50*CE50/($K$5*1000))*MAX(MIN(BS50,$J$5),$I$5)*MAX(MIN(BS50,$J$5),$I$5)+$G$5*MAX(MIN(BS50,$J$5),$I$5)*(CL50*CE50/($K$5*1000))+$H$5*(CL50*CE50/($K$5*1000))*(CL50*CE50/($K$5*1000)))</f>
        <v>0</v>
      </c>
      <c r="P50">
        <f>H50*(1000-(1000*0.61365*exp(17.502*T50/(240.97+T50))/(CE50+CF50)+BZ50)/2)/(1000*0.61365*exp(17.502*T50/(240.97+T50))/(CE50+CF50)-BZ50)</f>
        <v>0</v>
      </c>
      <c r="Q50">
        <f>1/((BT50+1)/(N50/1.6)+1/(O50/1.37)) + BT50/((BT50+1)/(N50/1.6) + BT50/(O50/1.37))</f>
        <v>0</v>
      </c>
      <c r="R50">
        <f>(BP50*BR50)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BZ50*(CE50+CF50)/1000</f>
        <v>0</v>
      </c>
      <c r="X50">
        <f>0.61365*exp(17.502*CG50/(240.97+CG50))</f>
        <v>0</v>
      </c>
      <c r="Y50">
        <f>(U50-BZ50*(CE50+CF50)/1000)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0</v>
      </c>
      <c r="AE50">
        <v>0</v>
      </c>
      <c r="AF50">
        <f>IF(AD50*$H$13&gt;=AH50,1.0,(AH50/(AH50-AD50*$H$13)))</f>
        <v>0</v>
      </c>
      <c r="AG50">
        <f>(AF50-1)*100</f>
        <v>0</v>
      </c>
      <c r="AH50">
        <f>MAX(0,($B$13+$C$13*CL50)/(1+$D$13*CL50)*CE50/(CG50+273)*$E$13)</f>
        <v>0</v>
      </c>
      <c r="AI50" t="s">
        <v>294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294</v>
      </c>
      <c r="AP50">
        <v>0</v>
      </c>
      <c r="AQ50">
        <v>0</v>
      </c>
      <c r="AR50">
        <f>1-AP50/AQ50</f>
        <v>0</v>
      </c>
      <c r="AS50">
        <v>0.5</v>
      </c>
      <c r="AT50">
        <f>BP50</f>
        <v>0</v>
      </c>
      <c r="AU50">
        <f>I50</f>
        <v>0</v>
      </c>
      <c r="AV50">
        <f>AR50*AS50*AT50</f>
        <v>0</v>
      </c>
      <c r="AW50">
        <f>BB50/AQ50</f>
        <v>0</v>
      </c>
      <c r="AX50">
        <f>(AU50-AN50)/AT50</f>
        <v>0</v>
      </c>
      <c r="AY50">
        <f>(AK50-AQ50)/AQ50</f>
        <v>0</v>
      </c>
      <c r="AZ50" t="s">
        <v>294</v>
      </c>
      <c r="BA50">
        <v>0</v>
      </c>
      <c r="BB50">
        <f>AQ50-BA50</f>
        <v>0</v>
      </c>
      <c r="BC50">
        <f>(AQ50-AP50)/(AQ50-BA50)</f>
        <v>0</v>
      </c>
      <c r="BD50">
        <f>(AK50-AQ50)/(AK50-BA50)</f>
        <v>0</v>
      </c>
      <c r="BE50">
        <f>(AQ50-AP50)/(AQ50-AJ50)</f>
        <v>0</v>
      </c>
      <c r="BF50">
        <f>(AK50-AQ50)/(AK50-AJ50)</f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f>$B$11*CM50+$C$11*CN50+$F$11*CO50*(1-CR50)</f>
        <v>0</v>
      </c>
      <c r="BP50">
        <f>BO50*BQ50</f>
        <v>0</v>
      </c>
      <c r="BQ50">
        <f>($B$11*$D$9+$C$11*$D$9+$F$11*((DB50+CT50)/MAX(DB50+CT50+DC50, 0.1)*$I$9+DC50/MAX(DB50+CT50+DC50, 0.1)*$J$9))/($B$11+$C$11+$F$11)</f>
        <v>0</v>
      </c>
      <c r="BR50">
        <f>($B$11*$K$9+$C$11*$K$9+$F$11*((DB50+CT50)/MAX(DB50+CT50+DC50, 0.1)*$P$9+DC50/MAX(DB50+CT50+DC50, 0.1)*$Q$9))/($B$11+$C$11+$F$11)</f>
        <v>0</v>
      </c>
      <c r="BS50">
        <v>6</v>
      </c>
      <c r="BT50">
        <v>0.5</v>
      </c>
      <c r="BU50" t="s">
        <v>295</v>
      </c>
      <c r="BV50">
        <v>2</v>
      </c>
      <c r="BW50">
        <v>1621616986.1</v>
      </c>
      <c r="BX50">
        <v>398.054666666667</v>
      </c>
      <c r="BY50">
        <v>420.282</v>
      </c>
      <c r="BZ50">
        <v>13.1225666666667</v>
      </c>
      <c r="CA50">
        <v>8.93980666666667</v>
      </c>
      <c r="CB50">
        <v>389.875</v>
      </c>
      <c r="CC50">
        <v>12.9188666666667</v>
      </c>
      <c r="CD50">
        <v>599.967666666667</v>
      </c>
      <c r="CE50">
        <v>101.277666666667</v>
      </c>
      <c r="CF50">
        <v>0.0994980666666667</v>
      </c>
      <c r="CG50">
        <v>24.8220666666667</v>
      </c>
      <c r="CH50">
        <v>23.4086</v>
      </c>
      <c r="CI50">
        <v>999.9</v>
      </c>
      <c r="CJ50">
        <v>0</v>
      </c>
      <c r="CK50">
        <v>0</v>
      </c>
      <c r="CL50">
        <v>10066.6666666667</v>
      </c>
      <c r="CM50">
        <v>0</v>
      </c>
      <c r="CN50">
        <v>3.71280333333333</v>
      </c>
      <c r="CO50">
        <v>599.914333333333</v>
      </c>
      <c r="CP50">
        <v>0.932972</v>
      </c>
      <c r="CQ50">
        <v>0.0670283</v>
      </c>
      <c r="CR50">
        <v>0</v>
      </c>
      <c r="CS50">
        <v>917.249333333333</v>
      </c>
      <c r="CT50">
        <v>4.99951</v>
      </c>
      <c r="CU50">
        <v>5456.86333333333</v>
      </c>
      <c r="CV50">
        <v>4813.36666666667</v>
      </c>
      <c r="CW50">
        <v>37.812</v>
      </c>
      <c r="CX50">
        <v>41.75</v>
      </c>
      <c r="CY50">
        <v>40.25</v>
      </c>
      <c r="CZ50">
        <v>41.312</v>
      </c>
      <c r="DA50">
        <v>40.125</v>
      </c>
      <c r="DB50">
        <v>555.036666666667</v>
      </c>
      <c r="DC50">
        <v>39.88</v>
      </c>
      <c r="DD50">
        <v>0</v>
      </c>
      <c r="DE50">
        <v>1621616990.8</v>
      </c>
      <c r="DF50">
        <v>0</v>
      </c>
      <c r="DG50">
        <v>917.93648</v>
      </c>
      <c r="DH50">
        <v>-6.80276924466665</v>
      </c>
      <c r="DI50">
        <v>-44.4192309270103</v>
      </c>
      <c r="DJ50">
        <v>5462.302</v>
      </c>
      <c r="DK50">
        <v>15</v>
      </c>
      <c r="DL50">
        <v>1621616362.6</v>
      </c>
      <c r="DM50" t="s">
        <v>296</v>
      </c>
      <c r="DN50">
        <v>1621616342.1</v>
      </c>
      <c r="DO50">
        <v>1621616362.6</v>
      </c>
      <c r="DP50">
        <v>3</v>
      </c>
      <c r="DQ50">
        <v>-0.041</v>
      </c>
      <c r="DR50">
        <v>0.032</v>
      </c>
      <c r="DS50">
        <v>8.331</v>
      </c>
      <c r="DT50">
        <v>0.068</v>
      </c>
      <c r="DU50">
        <v>421</v>
      </c>
      <c r="DV50">
        <v>3</v>
      </c>
      <c r="DW50">
        <v>0.39</v>
      </c>
      <c r="DX50">
        <v>0.05</v>
      </c>
      <c r="DY50">
        <v>-21.7072575</v>
      </c>
      <c r="DZ50">
        <v>0.232888930581696</v>
      </c>
      <c r="EA50">
        <v>0.405209318678322</v>
      </c>
      <c r="EB50">
        <v>1</v>
      </c>
      <c r="EC50">
        <v>918.500942857143</v>
      </c>
      <c r="ED50">
        <v>-7.61671232876502</v>
      </c>
      <c r="EE50">
        <v>0.790247951788638</v>
      </c>
      <c r="EF50">
        <v>1</v>
      </c>
      <c r="EG50">
        <v>4.20700975</v>
      </c>
      <c r="EH50">
        <v>-0.131064202626656</v>
      </c>
      <c r="EI50">
        <v>0.0245919026803031</v>
      </c>
      <c r="EJ50">
        <v>0</v>
      </c>
      <c r="EK50">
        <v>2</v>
      </c>
      <c r="EL50">
        <v>3</v>
      </c>
      <c r="EM50" t="s">
        <v>308</v>
      </c>
      <c r="EN50">
        <v>100</v>
      </c>
      <c r="EO50">
        <v>100</v>
      </c>
      <c r="EP50">
        <v>8.182</v>
      </c>
      <c r="EQ50">
        <v>0.2041</v>
      </c>
      <c r="ER50">
        <v>5.01928744056008</v>
      </c>
      <c r="ES50">
        <v>0.0095515401478521</v>
      </c>
      <c r="ET50">
        <v>-4.08282145803731e-06</v>
      </c>
      <c r="EU50">
        <v>9.61633180237613e-10</v>
      </c>
      <c r="EV50">
        <v>0.0348779665462137</v>
      </c>
      <c r="EW50">
        <v>0.00964955815971448</v>
      </c>
      <c r="EX50">
        <v>0.000351754833574242</v>
      </c>
      <c r="EY50">
        <v>-6.74969522547015e-06</v>
      </c>
      <c r="EZ50">
        <v>-4</v>
      </c>
      <c r="FA50">
        <v>2054</v>
      </c>
      <c r="FB50">
        <v>1</v>
      </c>
      <c r="FC50">
        <v>24</v>
      </c>
      <c r="FD50">
        <v>10.8</v>
      </c>
      <c r="FE50">
        <v>10.4</v>
      </c>
      <c r="FF50">
        <v>2</v>
      </c>
      <c r="FG50">
        <v>661.834</v>
      </c>
      <c r="FH50">
        <v>398.889</v>
      </c>
      <c r="FI50">
        <v>27.3318</v>
      </c>
      <c r="FJ50">
        <v>27.7357</v>
      </c>
      <c r="FK50">
        <v>29.9999</v>
      </c>
      <c r="FL50">
        <v>28.0358</v>
      </c>
      <c r="FM50">
        <v>28.0097</v>
      </c>
      <c r="FN50">
        <v>21.0675</v>
      </c>
      <c r="FO50">
        <v>25.871</v>
      </c>
      <c r="FP50">
        <v>0</v>
      </c>
      <c r="FQ50">
        <v>27.39</v>
      </c>
      <c r="FR50">
        <v>420</v>
      </c>
      <c r="FS50">
        <v>9.14583</v>
      </c>
      <c r="FT50">
        <v>99.8246</v>
      </c>
      <c r="FU50">
        <v>100.168</v>
      </c>
    </row>
    <row r="51" spans="1:177">
      <c r="A51">
        <v>35</v>
      </c>
      <c r="B51">
        <v>1621617002.1</v>
      </c>
      <c r="C51">
        <v>510</v>
      </c>
      <c r="D51" t="s">
        <v>366</v>
      </c>
      <c r="E51" t="s">
        <v>367</v>
      </c>
      <c r="G51">
        <v>1621617001.1</v>
      </c>
      <c r="H51">
        <f>CD51*AF51*(BZ51-CA51)/(100*BS51*(1000-AF51*BZ51))</f>
        <v>0</v>
      </c>
      <c r="I51">
        <f>CD51*AF51*(BY51-BX51*(1000-AF51*CA51)/(1000-AF51*BZ51))/(100*BS51)</f>
        <v>0</v>
      </c>
      <c r="J51">
        <f>BX51 - IF(AF51&gt;1, I51*BS51*100.0/(AH51*CL51), 0)</f>
        <v>0</v>
      </c>
      <c r="K51">
        <f>((Q51-H51/2)*J51-I51)/(Q51+H51/2)</f>
        <v>0</v>
      </c>
      <c r="L51">
        <f>K51*(CE51+CF51)/1000.0</f>
        <v>0</v>
      </c>
      <c r="M51">
        <f>(BX51 - IF(AF51&gt;1, I51*BS51*100.0/(AH51*CL51), 0))*(CE51+CF51)/1000.0</f>
        <v>0</v>
      </c>
      <c r="N51">
        <f>2.0/((1/P51-1/O51)+SIGN(P51)*SQRT((1/P51-1/O51)*(1/P51-1/O51) + 4*BT51/((BT51+1)*(BT51+1))*(2*1/P51*1/O51-1/O51*1/O51)))</f>
        <v>0</v>
      </c>
      <c r="O51">
        <f>IF(LEFT(BU51,1)&lt;&gt;"0",IF(LEFT(BU51,1)="1",3.0,BV51),$D$5+$E$5*(CL51*CE51/($K$5*1000))+$F$5*(CL51*CE51/($K$5*1000))*MAX(MIN(BS51,$J$5),$I$5)*MAX(MIN(BS51,$J$5),$I$5)+$G$5*MAX(MIN(BS51,$J$5),$I$5)*(CL51*CE51/($K$5*1000))+$H$5*(CL51*CE51/($K$5*1000))*(CL51*CE51/($K$5*1000)))</f>
        <v>0</v>
      </c>
      <c r="P51">
        <f>H51*(1000-(1000*0.61365*exp(17.502*T51/(240.97+T51))/(CE51+CF51)+BZ51)/2)/(1000*0.61365*exp(17.502*T51/(240.97+T51))/(CE51+CF51)-BZ51)</f>
        <v>0</v>
      </c>
      <c r="Q51">
        <f>1/((BT51+1)/(N51/1.6)+1/(O51/1.37)) + BT51/((BT51+1)/(N51/1.6) + BT51/(O51/1.37))</f>
        <v>0</v>
      </c>
      <c r="R51">
        <f>(BP51*BR51)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BZ51*(CE51+CF51)/1000</f>
        <v>0</v>
      </c>
      <c r="X51">
        <f>0.61365*exp(17.502*CG51/(240.97+CG51))</f>
        <v>0</v>
      </c>
      <c r="Y51">
        <f>(U51-BZ51*(CE51+CF51)/1000)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0</v>
      </c>
      <c r="AE51">
        <v>0</v>
      </c>
      <c r="AF51">
        <f>IF(AD51*$H$13&gt;=AH51,1.0,(AH51/(AH51-AD51*$H$13)))</f>
        <v>0</v>
      </c>
      <c r="AG51">
        <f>(AF51-1)*100</f>
        <v>0</v>
      </c>
      <c r="AH51">
        <f>MAX(0,($B$13+$C$13*CL51)/(1+$D$13*CL51)*CE51/(CG51+273)*$E$13)</f>
        <v>0</v>
      </c>
      <c r="AI51" t="s">
        <v>294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294</v>
      </c>
      <c r="AP51">
        <v>0</v>
      </c>
      <c r="AQ51">
        <v>0</v>
      </c>
      <c r="AR51">
        <f>1-AP51/AQ51</f>
        <v>0</v>
      </c>
      <c r="AS51">
        <v>0.5</v>
      </c>
      <c r="AT51">
        <f>BP51</f>
        <v>0</v>
      </c>
      <c r="AU51">
        <f>I51</f>
        <v>0</v>
      </c>
      <c r="AV51">
        <f>AR51*AS51*AT51</f>
        <v>0</v>
      </c>
      <c r="AW51">
        <f>BB51/AQ51</f>
        <v>0</v>
      </c>
      <c r="AX51">
        <f>(AU51-AN51)/AT51</f>
        <v>0</v>
      </c>
      <c r="AY51">
        <f>(AK51-AQ51)/AQ51</f>
        <v>0</v>
      </c>
      <c r="AZ51" t="s">
        <v>294</v>
      </c>
      <c r="BA51">
        <v>0</v>
      </c>
      <c r="BB51">
        <f>AQ51-BA51</f>
        <v>0</v>
      </c>
      <c r="BC51">
        <f>(AQ51-AP51)/(AQ51-BA51)</f>
        <v>0</v>
      </c>
      <c r="BD51">
        <f>(AK51-AQ51)/(AK51-BA51)</f>
        <v>0</v>
      </c>
      <c r="BE51">
        <f>(AQ51-AP51)/(AQ51-AJ51)</f>
        <v>0</v>
      </c>
      <c r="BF51">
        <f>(AK51-AQ51)/(AK51-AJ51)</f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>$B$11*CM51+$C$11*CN51+$F$11*CO51*(1-CR51)</f>
        <v>0</v>
      </c>
      <c r="BP51">
        <f>BO51*BQ51</f>
        <v>0</v>
      </c>
      <c r="BQ51">
        <f>($B$11*$D$9+$C$11*$D$9+$F$11*((DB51+CT51)/MAX(DB51+CT51+DC51, 0.1)*$I$9+DC51/MAX(DB51+CT51+DC51, 0.1)*$J$9))/($B$11+$C$11+$F$11)</f>
        <v>0</v>
      </c>
      <c r="BR51">
        <f>($B$11*$K$9+$C$11*$K$9+$F$11*((DB51+CT51)/MAX(DB51+CT51+DC51, 0.1)*$P$9+DC51/MAX(DB51+CT51+DC51, 0.1)*$Q$9))/($B$11+$C$11+$F$11)</f>
        <v>0</v>
      </c>
      <c r="BS51">
        <v>6</v>
      </c>
      <c r="BT51">
        <v>0.5</v>
      </c>
      <c r="BU51" t="s">
        <v>295</v>
      </c>
      <c r="BV51">
        <v>2</v>
      </c>
      <c r="BW51">
        <v>1621617001.1</v>
      </c>
      <c r="BX51">
        <v>398.398666666667</v>
      </c>
      <c r="BY51">
        <v>419.898666666667</v>
      </c>
      <c r="BZ51">
        <v>13.6472</v>
      </c>
      <c r="CA51">
        <v>9.45938</v>
      </c>
      <c r="CB51">
        <v>390.216666666667</v>
      </c>
      <c r="CC51">
        <v>13.4355333333333</v>
      </c>
      <c r="CD51">
        <v>600.029333333333</v>
      </c>
      <c r="CE51">
        <v>101.278</v>
      </c>
      <c r="CF51">
        <v>0.0997879666666667</v>
      </c>
      <c r="CG51">
        <v>25.1494</v>
      </c>
      <c r="CH51">
        <v>23.7259666666667</v>
      </c>
      <c r="CI51">
        <v>999.9</v>
      </c>
      <c r="CJ51">
        <v>0</v>
      </c>
      <c r="CK51">
        <v>0</v>
      </c>
      <c r="CL51">
        <v>10028.3333333333</v>
      </c>
      <c r="CM51">
        <v>0</v>
      </c>
      <c r="CN51">
        <v>3.81457333333333</v>
      </c>
      <c r="CO51">
        <v>600.109666666667</v>
      </c>
      <c r="CP51">
        <v>0.932995333333333</v>
      </c>
      <c r="CQ51">
        <v>0.0670049</v>
      </c>
      <c r="CR51">
        <v>0</v>
      </c>
      <c r="CS51">
        <v>915.306333333333</v>
      </c>
      <c r="CT51">
        <v>4.99951</v>
      </c>
      <c r="CU51">
        <v>5448.80666666667</v>
      </c>
      <c r="CV51">
        <v>4814.98</v>
      </c>
      <c r="CW51">
        <v>37.812</v>
      </c>
      <c r="CX51">
        <v>41.75</v>
      </c>
      <c r="CY51">
        <v>40.25</v>
      </c>
      <c r="CZ51">
        <v>41.312</v>
      </c>
      <c r="DA51">
        <v>40.1456666666667</v>
      </c>
      <c r="DB51">
        <v>555.233333333333</v>
      </c>
      <c r="DC51">
        <v>39.88</v>
      </c>
      <c r="DD51">
        <v>0</v>
      </c>
      <c r="DE51">
        <v>1621617005.8</v>
      </c>
      <c r="DF51">
        <v>0</v>
      </c>
      <c r="DG51">
        <v>916.036769230769</v>
      </c>
      <c r="DH51">
        <v>-7.65483761101936</v>
      </c>
      <c r="DI51">
        <v>-44.4885470309031</v>
      </c>
      <c r="DJ51">
        <v>5452.405</v>
      </c>
      <c r="DK51">
        <v>15</v>
      </c>
      <c r="DL51">
        <v>1621616362.6</v>
      </c>
      <c r="DM51" t="s">
        <v>296</v>
      </c>
      <c r="DN51">
        <v>1621616342.1</v>
      </c>
      <c r="DO51">
        <v>1621616362.6</v>
      </c>
      <c r="DP51">
        <v>3</v>
      </c>
      <c r="DQ51">
        <v>-0.041</v>
      </c>
      <c r="DR51">
        <v>0.032</v>
      </c>
      <c r="DS51">
        <v>8.331</v>
      </c>
      <c r="DT51">
        <v>0.068</v>
      </c>
      <c r="DU51">
        <v>421</v>
      </c>
      <c r="DV51">
        <v>3</v>
      </c>
      <c r="DW51">
        <v>0.39</v>
      </c>
      <c r="DX51">
        <v>0.05</v>
      </c>
      <c r="DY51">
        <v>-21.66675</v>
      </c>
      <c r="DZ51">
        <v>0.433922701688587</v>
      </c>
      <c r="EA51">
        <v>1.60843795714973</v>
      </c>
      <c r="EB51">
        <v>1</v>
      </c>
      <c r="EC51">
        <v>916.434882352941</v>
      </c>
      <c r="ED51">
        <v>-7.94293058548126</v>
      </c>
      <c r="EE51">
        <v>0.800105609378645</v>
      </c>
      <c r="EF51">
        <v>1</v>
      </c>
      <c r="EG51">
        <v>4.18946175</v>
      </c>
      <c r="EH51">
        <v>-0.0988663789868762</v>
      </c>
      <c r="EI51">
        <v>0.0650549244057473</v>
      </c>
      <c r="EJ51">
        <v>1</v>
      </c>
      <c r="EK51">
        <v>3</v>
      </c>
      <c r="EL51">
        <v>3</v>
      </c>
      <c r="EM51" t="s">
        <v>297</v>
      </c>
      <c r="EN51">
        <v>100</v>
      </c>
      <c r="EO51">
        <v>100</v>
      </c>
      <c r="EP51">
        <v>8.183</v>
      </c>
      <c r="EQ51">
        <v>0.2122</v>
      </c>
      <c r="ER51">
        <v>5.01928744056008</v>
      </c>
      <c r="ES51">
        <v>0.0095515401478521</v>
      </c>
      <c r="ET51">
        <v>-4.08282145803731e-06</v>
      </c>
      <c r="EU51">
        <v>9.61633180237613e-10</v>
      </c>
      <c r="EV51">
        <v>0.0348779665462137</v>
      </c>
      <c r="EW51">
        <v>0.00964955815971448</v>
      </c>
      <c r="EX51">
        <v>0.000351754833574242</v>
      </c>
      <c r="EY51">
        <v>-6.74969522547015e-06</v>
      </c>
      <c r="EZ51">
        <v>-4</v>
      </c>
      <c r="FA51">
        <v>2054</v>
      </c>
      <c r="FB51">
        <v>1</v>
      </c>
      <c r="FC51">
        <v>24</v>
      </c>
      <c r="FD51">
        <v>11</v>
      </c>
      <c r="FE51">
        <v>10.7</v>
      </c>
      <c r="FF51">
        <v>2</v>
      </c>
      <c r="FG51">
        <v>662.105</v>
      </c>
      <c r="FH51">
        <v>400.416</v>
      </c>
      <c r="FI51">
        <v>27.831</v>
      </c>
      <c r="FJ51">
        <v>27.7216</v>
      </c>
      <c r="FK51">
        <v>29.9998</v>
      </c>
      <c r="FL51">
        <v>28.0192</v>
      </c>
      <c r="FM51">
        <v>27.9956</v>
      </c>
      <c r="FN51">
        <v>21.1159</v>
      </c>
      <c r="FO51">
        <v>21.4489</v>
      </c>
      <c r="FP51">
        <v>0</v>
      </c>
      <c r="FQ51">
        <v>27.86</v>
      </c>
      <c r="FR51">
        <v>420</v>
      </c>
      <c r="FS51">
        <v>9.80636</v>
      </c>
      <c r="FT51">
        <v>99.8307</v>
      </c>
      <c r="FU51">
        <v>100.168</v>
      </c>
    </row>
    <row r="52" spans="1:177">
      <c r="A52">
        <v>36</v>
      </c>
      <c r="B52">
        <v>1621617017.1</v>
      </c>
      <c r="C52">
        <v>525</v>
      </c>
      <c r="D52" t="s">
        <v>368</v>
      </c>
      <c r="E52" t="s">
        <v>369</v>
      </c>
      <c r="G52">
        <v>1621617016.1</v>
      </c>
      <c r="H52">
        <f>CD52*AF52*(BZ52-CA52)/(100*BS52*(1000-AF52*BZ52))</f>
        <v>0</v>
      </c>
      <c r="I52">
        <f>CD52*AF52*(BY52-BX52*(1000-AF52*CA52)/(1000-AF52*BZ52))/(100*BS52)</f>
        <v>0</v>
      </c>
      <c r="J52">
        <f>BX52 - IF(AF52&gt;1, I52*BS52*100.0/(AH52*CL52), 0)</f>
        <v>0</v>
      </c>
      <c r="K52">
        <f>((Q52-H52/2)*J52-I52)/(Q52+H52/2)</f>
        <v>0</v>
      </c>
      <c r="L52">
        <f>K52*(CE52+CF52)/1000.0</f>
        <v>0</v>
      </c>
      <c r="M52">
        <f>(BX52 - IF(AF52&gt;1, I52*BS52*100.0/(AH52*CL52), 0))*(CE52+CF52)/1000.0</f>
        <v>0</v>
      </c>
      <c r="N52">
        <f>2.0/((1/P52-1/O52)+SIGN(P52)*SQRT((1/P52-1/O52)*(1/P52-1/O52) + 4*BT52/((BT52+1)*(BT52+1))*(2*1/P52*1/O52-1/O52*1/O52)))</f>
        <v>0</v>
      </c>
      <c r="O52">
        <f>IF(LEFT(BU52,1)&lt;&gt;"0",IF(LEFT(BU52,1)="1",3.0,BV52),$D$5+$E$5*(CL52*CE52/($K$5*1000))+$F$5*(CL52*CE52/($K$5*1000))*MAX(MIN(BS52,$J$5),$I$5)*MAX(MIN(BS52,$J$5),$I$5)+$G$5*MAX(MIN(BS52,$J$5),$I$5)*(CL52*CE52/($K$5*1000))+$H$5*(CL52*CE52/($K$5*1000))*(CL52*CE52/($K$5*1000)))</f>
        <v>0</v>
      </c>
      <c r="P52">
        <f>H52*(1000-(1000*0.61365*exp(17.502*T52/(240.97+T52))/(CE52+CF52)+BZ52)/2)/(1000*0.61365*exp(17.502*T52/(240.97+T52))/(CE52+CF52)-BZ52)</f>
        <v>0</v>
      </c>
      <c r="Q52">
        <f>1/((BT52+1)/(N52/1.6)+1/(O52/1.37)) + BT52/((BT52+1)/(N52/1.6) + BT52/(O52/1.37))</f>
        <v>0</v>
      </c>
      <c r="R52">
        <f>(BP52*BR52)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BZ52*(CE52+CF52)/1000</f>
        <v>0</v>
      </c>
      <c r="X52">
        <f>0.61365*exp(17.502*CG52/(240.97+CG52))</f>
        <v>0</v>
      </c>
      <c r="Y52">
        <f>(U52-BZ52*(CE52+CF52)/1000)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0</v>
      </c>
      <c r="AE52">
        <v>0</v>
      </c>
      <c r="AF52">
        <f>IF(AD52*$H$13&gt;=AH52,1.0,(AH52/(AH52-AD52*$H$13)))</f>
        <v>0</v>
      </c>
      <c r="AG52">
        <f>(AF52-1)*100</f>
        <v>0</v>
      </c>
      <c r="AH52">
        <f>MAX(0,($B$13+$C$13*CL52)/(1+$D$13*CL52)*CE52/(CG52+273)*$E$13)</f>
        <v>0</v>
      </c>
      <c r="AI52" t="s">
        <v>294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294</v>
      </c>
      <c r="AP52">
        <v>0</v>
      </c>
      <c r="AQ52">
        <v>0</v>
      </c>
      <c r="AR52">
        <f>1-AP52/AQ52</f>
        <v>0</v>
      </c>
      <c r="AS52">
        <v>0.5</v>
      </c>
      <c r="AT52">
        <f>BP52</f>
        <v>0</v>
      </c>
      <c r="AU52">
        <f>I52</f>
        <v>0</v>
      </c>
      <c r="AV52">
        <f>AR52*AS52*AT52</f>
        <v>0</v>
      </c>
      <c r="AW52">
        <f>BB52/AQ52</f>
        <v>0</v>
      </c>
      <c r="AX52">
        <f>(AU52-AN52)/AT52</f>
        <v>0</v>
      </c>
      <c r="AY52">
        <f>(AK52-AQ52)/AQ52</f>
        <v>0</v>
      </c>
      <c r="AZ52" t="s">
        <v>294</v>
      </c>
      <c r="BA52">
        <v>0</v>
      </c>
      <c r="BB52">
        <f>AQ52-BA52</f>
        <v>0</v>
      </c>
      <c r="BC52">
        <f>(AQ52-AP52)/(AQ52-BA52)</f>
        <v>0</v>
      </c>
      <c r="BD52">
        <f>(AK52-AQ52)/(AK52-BA52)</f>
        <v>0</v>
      </c>
      <c r="BE52">
        <f>(AQ52-AP52)/(AQ52-AJ52)</f>
        <v>0</v>
      </c>
      <c r="BF52">
        <f>(AK52-AQ52)/(AK52-AJ52)</f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>$B$11*CM52+$C$11*CN52+$F$11*CO52*(1-CR52)</f>
        <v>0</v>
      </c>
      <c r="BP52">
        <f>BO52*BQ52</f>
        <v>0</v>
      </c>
      <c r="BQ52">
        <f>($B$11*$D$9+$C$11*$D$9+$F$11*((DB52+CT52)/MAX(DB52+CT52+DC52, 0.1)*$I$9+DC52/MAX(DB52+CT52+DC52, 0.1)*$J$9))/($B$11+$C$11+$F$11)</f>
        <v>0</v>
      </c>
      <c r="BR52">
        <f>($B$11*$K$9+$C$11*$K$9+$F$11*((DB52+CT52)/MAX(DB52+CT52+DC52, 0.1)*$P$9+DC52/MAX(DB52+CT52+DC52, 0.1)*$Q$9))/($B$11+$C$11+$F$11)</f>
        <v>0</v>
      </c>
      <c r="BS52">
        <v>6</v>
      </c>
      <c r="BT52">
        <v>0.5</v>
      </c>
      <c r="BU52" t="s">
        <v>295</v>
      </c>
      <c r="BV52">
        <v>2</v>
      </c>
      <c r="BW52">
        <v>1621617016.1</v>
      </c>
      <c r="BX52">
        <v>398.550666666667</v>
      </c>
      <c r="BY52">
        <v>419.853</v>
      </c>
      <c r="BZ52">
        <v>14.1805</v>
      </c>
      <c r="CA52">
        <v>10.0563333333333</v>
      </c>
      <c r="CB52">
        <v>390.368</v>
      </c>
      <c r="CC52">
        <v>13.9607</v>
      </c>
      <c r="CD52">
        <v>599.926666666667</v>
      </c>
      <c r="CE52">
        <v>101.282666666667</v>
      </c>
      <c r="CF52">
        <v>0.100387333333333</v>
      </c>
      <c r="CG52">
        <v>25.4869333333333</v>
      </c>
      <c r="CH52">
        <v>24.0431</v>
      </c>
      <c r="CI52">
        <v>999.9</v>
      </c>
      <c r="CJ52">
        <v>0</v>
      </c>
      <c r="CK52">
        <v>0</v>
      </c>
      <c r="CL52">
        <v>9976.66666666667</v>
      </c>
      <c r="CM52">
        <v>0</v>
      </c>
      <c r="CN52">
        <v>3.52433666666667</v>
      </c>
      <c r="CO52">
        <v>599.895666666667</v>
      </c>
      <c r="CP52">
        <v>0.932972</v>
      </c>
      <c r="CQ52">
        <v>0.0670283</v>
      </c>
      <c r="CR52">
        <v>0</v>
      </c>
      <c r="CS52">
        <v>912.972666666667</v>
      </c>
      <c r="CT52">
        <v>4.99951</v>
      </c>
      <c r="CU52">
        <v>5429.15</v>
      </c>
      <c r="CV52">
        <v>4813.21666666667</v>
      </c>
      <c r="CW52">
        <v>37.875</v>
      </c>
      <c r="CX52">
        <v>41.75</v>
      </c>
      <c r="CY52">
        <v>40.25</v>
      </c>
      <c r="CZ52">
        <v>41.312</v>
      </c>
      <c r="DA52">
        <v>40.187</v>
      </c>
      <c r="DB52">
        <v>555.02</v>
      </c>
      <c r="DC52">
        <v>39.87</v>
      </c>
      <c r="DD52">
        <v>0</v>
      </c>
      <c r="DE52">
        <v>1621617020.8</v>
      </c>
      <c r="DF52">
        <v>0</v>
      </c>
      <c r="DG52">
        <v>914.03404</v>
      </c>
      <c r="DH52">
        <v>-8.06569232197978</v>
      </c>
      <c r="DI52">
        <v>-68.37769243959</v>
      </c>
      <c r="DJ52">
        <v>5439.4572</v>
      </c>
      <c r="DK52">
        <v>15</v>
      </c>
      <c r="DL52">
        <v>1621616362.6</v>
      </c>
      <c r="DM52" t="s">
        <v>296</v>
      </c>
      <c r="DN52">
        <v>1621616342.1</v>
      </c>
      <c r="DO52">
        <v>1621616362.6</v>
      </c>
      <c r="DP52">
        <v>3</v>
      </c>
      <c r="DQ52">
        <v>-0.041</v>
      </c>
      <c r="DR52">
        <v>0.032</v>
      </c>
      <c r="DS52">
        <v>8.331</v>
      </c>
      <c r="DT52">
        <v>0.068</v>
      </c>
      <c r="DU52">
        <v>421</v>
      </c>
      <c r="DV52">
        <v>3</v>
      </c>
      <c r="DW52">
        <v>0.39</v>
      </c>
      <c r="DX52">
        <v>0.05</v>
      </c>
      <c r="DY52">
        <v>-21.5995675</v>
      </c>
      <c r="DZ52">
        <v>-0.526888930581516</v>
      </c>
      <c r="EA52">
        <v>0.236790448907362</v>
      </c>
      <c r="EB52">
        <v>0</v>
      </c>
      <c r="EC52">
        <v>914.586771428572</v>
      </c>
      <c r="ED52">
        <v>-7.7268046501642</v>
      </c>
      <c r="EE52">
        <v>0.796098058773962</v>
      </c>
      <c r="EF52">
        <v>1</v>
      </c>
      <c r="EG52">
        <v>4.16677075</v>
      </c>
      <c r="EH52">
        <v>-0.257131519699814</v>
      </c>
      <c r="EI52">
        <v>0.0262460788869023</v>
      </c>
      <c r="EJ52">
        <v>0</v>
      </c>
      <c r="EK52">
        <v>1</v>
      </c>
      <c r="EL52">
        <v>3</v>
      </c>
      <c r="EM52" t="s">
        <v>315</v>
      </c>
      <c r="EN52">
        <v>100</v>
      </c>
      <c r="EO52">
        <v>100</v>
      </c>
      <c r="EP52">
        <v>8.18</v>
      </c>
      <c r="EQ52">
        <v>0.2204</v>
      </c>
      <c r="ER52">
        <v>5.01928744056008</v>
      </c>
      <c r="ES52">
        <v>0.0095515401478521</v>
      </c>
      <c r="ET52">
        <v>-4.08282145803731e-06</v>
      </c>
      <c r="EU52">
        <v>9.61633180237613e-10</v>
      </c>
      <c r="EV52">
        <v>0.0348779665462137</v>
      </c>
      <c r="EW52">
        <v>0.00964955815971448</v>
      </c>
      <c r="EX52">
        <v>0.000351754833574242</v>
      </c>
      <c r="EY52">
        <v>-6.74969522547015e-06</v>
      </c>
      <c r="EZ52">
        <v>-4</v>
      </c>
      <c r="FA52">
        <v>2054</v>
      </c>
      <c r="FB52">
        <v>1</v>
      </c>
      <c r="FC52">
        <v>24</v>
      </c>
      <c r="FD52">
        <v>11.2</v>
      </c>
      <c r="FE52">
        <v>10.9</v>
      </c>
      <c r="FF52">
        <v>2</v>
      </c>
      <c r="FG52">
        <v>662.403</v>
      </c>
      <c r="FH52">
        <v>399.849</v>
      </c>
      <c r="FI52">
        <v>28.3282</v>
      </c>
      <c r="FJ52">
        <v>27.7075</v>
      </c>
      <c r="FK52">
        <v>29.9999</v>
      </c>
      <c r="FL52">
        <v>28.005</v>
      </c>
      <c r="FM52">
        <v>27.9814</v>
      </c>
      <c r="FN52">
        <v>21.1292</v>
      </c>
      <c r="FO52">
        <v>15.8917</v>
      </c>
      <c r="FP52">
        <v>0</v>
      </c>
      <c r="FQ52">
        <v>28.33</v>
      </c>
      <c r="FR52">
        <v>420</v>
      </c>
      <c r="FS52">
        <v>10.3904</v>
      </c>
      <c r="FT52">
        <v>99.8273</v>
      </c>
      <c r="FU52">
        <v>100.173</v>
      </c>
    </row>
    <row r="53" spans="1:177">
      <c r="A53">
        <v>37</v>
      </c>
      <c r="B53">
        <v>1621617032.1</v>
      </c>
      <c r="C53">
        <v>540</v>
      </c>
      <c r="D53" t="s">
        <v>370</v>
      </c>
      <c r="E53" t="s">
        <v>371</v>
      </c>
      <c r="G53">
        <v>1621617031.1</v>
      </c>
      <c r="H53">
        <f>CD53*AF53*(BZ53-CA53)/(100*BS53*(1000-AF53*BZ53))</f>
        <v>0</v>
      </c>
      <c r="I53">
        <f>CD53*AF53*(BY53-BX53*(1000-AF53*CA53)/(1000-AF53*BZ53))/(100*BS53)</f>
        <v>0</v>
      </c>
      <c r="J53">
        <f>BX53 - IF(AF53&gt;1, I53*BS53*100.0/(AH53*CL53), 0)</f>
        <v>0</v>
      </c>
      <c r="K53">
        <f>((Q53-H53/2)*J53-I53)/(Q53+H53/2)</f>
        <v>0</v>
      </c>
      <c r="L53">
        <f>K53*(CE53+CF53)/1000.0</f>
        <v>0</v>
      </c>
      <c r="M53">
        <f>(BX53 - IF(AF53&gt;1, I53*BS53*100.0/(AH53*CL53), 0))*(CE53+CF53)/1000.0</f>
        <v>0</v>
      </c>
      <c r="N53">
        <f>2.0/((1/P53-1/O53)+SIGN(P53)*SQRT((1/P53-1/O53)*(1/P53-1/O53) + 4*BT53/((BT53+1)*(BT53+1))*(2*1/P53*1/O53-1/O53*1/O53)))</f>
        <v>0</v>
      </c>
      <c r="O53">
        <f>IF(LEFT(BU53,1)&lt;&gt;"0",IF(LEFT(BU53,1)="1",3.0,BV53),$D$5+$E$5*(CL53*CE53/($K$5*1000))+$F$5*(CL53*CE53/($K$5*1000))*MAX(MIN(BS53,$J$5),$I$5)*MAX(MIN(BS53,$J$5),$I$5)+$G$5*MAX(MIN(BS53,$J$5),$I$5)*(CL53*CE53/($K$5*1000))+$H$5*(CL53*CE53/($K$5*1000))*(CL53*CE53/($K$5*1000)))</f>
        <v>0</v>
      </c>
      <c r="P53">
        <f>H53*(1000-(1000*0.61365*exp(17.502*T53/(240.97+T53))/(CE53+CF53)+BZ53)/2)/(1000*0.61365*exp(17.502*T53/(240.97+T53))/(CE53+CF53)-BZ53)</f>
        <v>0</v>
      </c>
      <c r="Q53">
        <f>1/((BT53+1)/(N53/1.6)+1/(O53/1.37)) + BT53/((BT53+1)/(N53/1.6) + BT53/(O53/1.37))</f>
        <v>0</v>
      </c>
      <c r="R53">
        <f>(BP53*BR53)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BZ53*(CE53+CF53)/1000</f>
        <v>0</v>
      </c>
      <c r="X53">
        <f>0.61365*exp(17.502*CG53/(240.97+CG53))</f>
        <v>0</v>
      </c>
      <c r="Y53">
        <f>(U53-BZ53*(CE53+CF53)/1000)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0</v>
      </c>
      <c r="AE53">
        <v>0</v>
      </c>
      <c r="AF53">
        <f>IF(AD53*$H$13&gt;=AH53,1.0,(AH53/(AH53-AD53*$H$13)))</f>
        <v>0</v>
      </c>
      <c r="AG53">
        <f>(AF53-1)*100</f>
        <v>0</v>
      </c>
      <c r="AH53">
        <f>MAX(0,($B$13+$C$13*CL53)/(1+$D$13*CL53)*CE53/(CG53+273)*$E$13)</f>
        <v>0</v>
      </c>
      <c r="AI53" t="s">
        <v>294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294</v>
      </c>
      <c r="AP53">
        <v>0</v>
      </c>
      <c r="AQ53">
        <v>0</v>
      </c>
      <c r="AR53">
        <f>1-AP53/AQ53</f>
        <v>0</v>
      </c>
      <c r="AS53">
        <v>0.5</v>
      </c>
      <c r="AT53">
        <f>BP53</f>
        <v>0</v>
      </c>
      <c r="AU53">
        <f>I53</f>
        <v>0</v>
      </c>
      <c r="AV53">
        <f>AR53*AS53*AT53</f>
        <v>0</v>
      </c>
      <c r="AW53">
        <f>BB53/AQ53</f>
        <v>0</v>
      </c>
      <c r="AX53">
        <f>(AU53-AN53)/AT53</f>
        <v>0</v>
      </c>
      <c r="AY53">
        <f>(AK53-AQ53)/AQ53</f>
        <v>0</v>
      </c>
      <c r="AZ53" t="s">
        <v>294</v>
      </c>
      <c r="BA53">
        <v>0</v>
      </c>
      <c r="BB53">
        <f>AQ53-BA53</f>
        <v>0</v>
      </c>
      <c r="BC53">
        <f>(AQ53-AP53)/(AQ53-BA53)</f>
        <v>0</v>
      </c>
      <c r="BD53">
        <f>(AK53-AQ53)/(AK53-BA53)</f>
        <v>0</v>
      </c>
      <c r="BE53">
        <f>(AQ53-AP53)/(AQ53-AJ53)</f>
        <v>0</v>
      </c>
      <c r="BF53">
        <f>(AK53-AQ53)/(AK53-AJ53)</f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>$B$11*CM53+$C$11*CN53+$F$11*CO53*(1-CR53)</f>
        <v>0</v>
      </c>
      <c r="BP53">
        <f>BO53*BQ53</f>
        <v>0</v>
      </c>
      <c r="BQ53">
        <f>($B$11*$D$9+$C$11*$D$9+$F$11*((DB53+CT53)/MAX(DB53+CT53+DC53, 0.1)*$I$9+DC53/MAX(DB53+CT53+DC53, 0.1)*$J$9))/($B$11+$C$11+$F$11)</f>
        <v>0</v>
      </c>
      <c r="BR53">
        <f>($B$11*$K$9+$C$11*$K$9+$F$11*((DB53+CT53)/MAX(DB53+CT53+DC53, 0.1)*$P$9+DC53/MAX(DB53+CT53+DC53, 0.1)*$Q$9))/($B$11+$C$11+$F$11)</f>
        <v>0</v>
      </c>
      <c r="BS53">
        <v>6</v>
      </c>
      <c r="BT53">
        <v>0.5</v>
      </c>
      <c r="BU53" t="s">
        <v>295</v>
      </c>
      <c r="BV53">
        <v>2</v>
      </c>
      <c r="BW53">
        <v>1621617031.1</v>
      </c>
      <c r="BX53">
        <v>398.267</v>
      </c>
      <c r="BY53">
        <v>419.914333333333</v>
      </c>
      <c r="BZ53">
        <v>14.7357666666667</v>
      </c>
      <c r="CA53">
        <v>10.6091</v>
      </c>
      <c r="CB53">
        <v>390.086333333333</v>
      </c>
      <c r="CC53">
        <v>14.5075</v>
      </c>
      <c r="CD53">
        <v>600.118666666667</v>
      </c>
      <c r="CE53">
        <v>101.279666666667</v>
      </c>
      <c r="CF53">
        <v>0.100177833333333</v>
      </c>
      <c r="CG53">
        <v>25.8217666666667</v>
      </c>
      <c r="CH53">
        <v>24.3645</v>
      </c>
      <c r="CI53">
        <v>999.9</v>
      </c>
      <c r="CJ53">
        <v>0</v>
      </c>
      <c r="CK53">
        <v>0</v>
      </c>
      <c r="CL53">
        <v>10025</v>
      </c>
      <c r="CM53">
        <v>0</v>
      </c>
      <c r="CN53">
        <v>2.50660666666667</v>
      </c>
      <c r="CO53">
        <v>600.084666666667</v>
      </c>
      <c r="CP53">
        <v>0.932995333333333</v>
      </c>
      <c r="CQ53">
        <v>0.0670049</v>
      </c>
      <c r="CR53">
        <v>0</v>
      </c>
      <c r="CS53">
        <v>910.824</v>
      </c>
      <c r="CT53">
        <v>4.99951</v>
      </c>
      <c r="CU53">
        <v>5410.72</v>
      </c>
      <c r="CV53">
        <v>4814.77666666667</v>
      </c>
      <c r="CW53">
        <v>37.875</v>
      </c>
      <c r="CX53">
        <v>41.75</v>
      </c>
      <c r="CY53">
        <v>40.25</v>
      </c>
      <c r="CZ53">
        <v>41.312</v>
      </c>
      <c r="DA53">
        <v>40.25</v>
      </c>
      <c r="DB53">
        <v>555.213333333333</v>
      </c>
      <c r="DC53">
        <v>39.87</v>
      </c>
      <c r="DD53">
        <v>0</v>
      </c>
      <c r="DE53">
        <v>1621617035.8</v>
      </c>
      <c r="DF53">
        <v>0</v>
      </c>
      <c r="DG53">
        <v>911.917153846154</v>
      </c>
      <c r="DH53">
        <v>-8.88991453348367</v>
      </c>
      <c r="DI53">
        <v>-81.4451283447052</v>
      </c>
      <c r="DJ53">
        <v>5416.48961538461</v>
      </c>
      <c r="DK53">
        <v>15</v>
      </c>
      <c r="DL53">
        <v>1621616362.6</v>
      </c>
      <c r="DM53" t="s">
        <v>296</v>
      </c>
      <c r="DN53">
        <v>1621616342.1</v>
      </c>
      <c r="DO53">
        <v>1621616362.6</v>
      </c>
      <c r="DP53">
        <v>3</v>
      </c>
      <c r="DQ53">
        <v>-0.041</v>
      </c>
      <c r="DR53">
        <v>0.032</v>
      </c>
      <c r="DS53">
        <v>8.331</v>
      </c>
      <c r="DT53">
        <v>0.068</v>
      </c>
      <c r="DU53">
        <v>421</v>
      </c>
      <c r="DV53">
        <v>3</v>
      </c>
      <c r="DW53">
        <v>0.39</v>
      </c>
      <c r="DX53">
        <v>0.05</v>
      </c>
      <c r="DY53">
        <v>-21.6180025</v>
      </c>
      <c r="DZ53">
        <v>-0.471783489680999</v>
      </c>
      <c r="EA53">
        <v>0.254795580306547</v>
      </c>
      <c r="EB53">
        <v>1</v>
      </c>
      <c r="EC53">
        <v>912.484285714286</v>
      </c>
      <c r="ED53">
        <v>-8.75380732108588</v>
      </c>
      <c r="EE53">
        <v>0.904937111356481</v>
      </c>
      <c r="EF53">
        <v>1</v>
      </c>
      <c r="EG53">
        <v>4.127954</v>
      </c>
      <c r="EH53">
        <v>-0.0219176735459673</v>
      </c>
      <c r="EI53">
        <v>0.0141592160446827</v>
      </c>
      <c r="EJ53">
        <v>1</v>
      </c>
      <c r="EK53">
        <v>3</v>
      </c>
      <c r="EL53">
        <v>3</v>
      </c>
      <c r="EM53" t="s">
        <v>297</v>
      </c>
      <c r="EN53">
        <v>100</v>
      </c>
      <c r="EO53">
        <v>100</v>
      </c>
      <c r="EP53">
        <v>8.181</v>
      </c>
      <c r="EQ53">
        <v>0.229</v>
      </c>
      <c r="ER53">
        <v>5.01928744056008</v>
      </c>
      <c r="ES53">
        <v>0.0095515401478521</v>
      </c>
      <c r="ET53">
        <v>-4.08282145803731e-06</v>
      </c>
      <c r="EU53">
        <v>9.61633180237613e-10</v>
      </c>
      <c r="EV53">
        <v>0.0348779665462137</v>
      </c>
      <c r="EW53">
        <v>0.00964955815971448</v>
      </c>
      <c r="EX53">
        <v>0.000351754833574242</v>
      </c>
      <c r="EY53">
        <v>-6.74969522547015e-06</v>
      </c>
      <c r="EZ53">
        <v>-4</v>
      </c>
      <c r="FA53">
        <v>2054</v>
      </c>
      <c r="FB53">
        <v>1</v>
      </c>
      <c r="FC53">
        <v>24</v>
      </c>
      <c r="FD53">
        <v>11.5</v>
      </c>
      <c r="FE53">
        <v>11.2</v>
      </c>
      <c r="FF53">
        <v>2</v>
      </c>
      <c r="FG53">
        <v>661.774</v>
      </c>
      <c r="FH53">
        <v>401.265</v>
      </c>
      <c r="FI53">
        <v>28.8303</v>
      </c>
      <c r="FJ53">
        <v>27.6981</v>
      </c>
      <c r="FK53">
        <v>29.9999</v>
      </c>
      <c r="FL53">
        <v>27.9908</v>
      </c>
      <c r="FM53">
        <v>27.9673</v>
      </c>
      <c r="FN53">
        <v>21.138</v>
      </c>
      <c r="FO53">
        <v>10.9449</v>
      </c>
      <c r="FP53">
        <v>0</v>
      </c>
      <c r="FQ53">
        <v>28.87</v>
      </c>
      <c r="FR53">
        <v>420</v>
      </c>
      <c r="FS53">
        <v>10.8953</v>
      </c>
      <c r="FT53">
        <v>99.8289</v>
      </c>
      <c r="FU53">
        <v>100.173</v>
      </c>
    </row>
    <row r="54" spans="1:177">
      <c r="A54">
        <v>38</v>
      </c>
      <c r="B54">
        <v>1621617047.1</v>
      </c>
      <c r="C54">
        <v>555</v>
      </c>
      <c r="D54" t="s">
        <v>372</v>
      </c>
      <c r="E54" t="s">
        <v>373</v>
      </c>
      <c r="G54">
        <v>1621617046.1</v>
      </c>
      <c r="H54">
        <f>CD54*AF54*(BZ54-CA54)/(100*BS54*(1000-AF54*BZ54))</f>
        <v>0</v>
      </c>
      <c r="I54">
        <f>CD54*AF54*(BY54-BX54*(1000-AF54*CA54)/(1000-AF54*BZ54))/(100*BS54)</f>
        <v>0</v>
      </c>
      <c r="J54">
        <f>BX54 - IF(AF54&gt;1, I54*BS54*100.0/(AH54*CL54), 0)</f>
        <v>0</v>
      </c>
      <c r="K54">
        <f>((Q54-H54/2)*J54-I54)/(Q54+H54/2)</f>
        <v>0</v>
      </c>
      <c r="L54">
        <f>K54*(CE54+CF54)/1000.0</f>
        <v>0</v>
      </c>
      <c r="M54">
        <f>(BX54 - IF(AF54&gt;1, I54*BS54*100.0/(AH54*CL54), 0))*(CE54+CF54)/1000.0</f>
        <v>0</v>
      </c>
      <c r="N54">
        <f>2.0/((1/P54-1/O54)+SIGN(P54)*SQRT((1/P54-1/O54)*(1/P54-1/O54) + 4*BT54/((BT54+1)*(BT54+1))*(2*1/P54*1/O54-1/O54*1/O54)))</f>
        <v>0</v>
      </c>
      <c r="O54">
        <f>IF(LEFT(BU54,1)&lt;&gt;"0",IF(LEFT(BU54,1)="1",3.0,BV54),$D$5+$E$5*(CL54*CE54/($K$5*1000))+$F$5*(CL54*CE54/($K$5*1000))*MAX(MIN(BS54,$J$5),$I$5)*MAX(MIN(BS54,$J$5),$I$5)+$G$5*MAX(MIN(BS54,$J$5),$I$5)*(CL54*CE54/($K$5*1000))+$H$5*(CL54*CE54/($K$5*1000))*(CL54*CE54/($K$5*1000)))</f>
        <v>0</v>
      </c>
      <c r="P54">
        <f>H54*(1000-(1000*0.61365*exp(17.502*T54/(240.97+T54))/(CE54+CF54)+BZ54)/2)/(1000*0.61365*exp(17.502*T54/(240.97+T54))/(CE54+CF54)-BZ54)</f>
        <v>0</v>
      </c>
      <c r="Q54">
        <f>1/((BT54+1)/(N54/1.6)+1/(O54/1.37)) + BT54/((BT54+1)/(N54/1.6) + BT54/(O54/1.37))</f>
        <v>0</v>
      </c>
      <c r="R54">
        <f>(BP54*BR54)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BZ54*(CE54+CF54)/1000</f>
        <v>0</v>
      </c>
      <c r="X54">
        <f>0.61365*exp(17.502*CG54/(240.97+CG54))</f>
        <v>0</v>
      </c>
      <c r="Y54">
        <f>(U54-BZ54*(CE54+CF54)/1000)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0</v>
      </c>
      <c r="AE54">
        <v>0</v>
      </c>
      <c r="AF54">
        <f>IF(AD54*$H$13&gt;=AH54,1.0,(AH54/(AH54-AD54*$H$13)))</f>
        <v>0</v>
      </c>
      <c r="AG54">
        <f>(AF54-1)*100</f>
        <v>0</v>
      </c>
      <c r="AH54">
        <f>MAX(0,($B$13+$C$13*CL54)/(1+$D$13*CL54)*CE54/(CG54+273)*$E$13)</f>
        <v>0</v>
      </c>
      <c r="AI54" t="s">
        <v>294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294</v>
      </c>
      <c r="AP54">
        <v>0</v>
      </c>
      <c r="AQ54">
        <v>0</v>
      </c>
      <c r="AR54">
        <f>1-AP54/AQ54</f>
        <v>0</v>
      </c>
      <c r="AS54">
        <v>0.5</v>
      </c>
      <c r="AT54">
        <f>BP54</f>
        <v>0</v>
      </c>
      <c r="AU54">
        <f>I54</f>
        <v>0</v>
      </c>
      <c r="AV54">
        <f>AR54*AS54*AT54</f>
        <v>0</v>
      </c>
      <c r="AW54">
        <f>BB54/AQ54</f>
        <v>0</v>
      </c>
      <c r="AX54">
        <f>(AU54-AN54)/AT54</f>
        <v>0</v>
      </c>
      <c r="AY54">
        <f>(AK54-AQ54)/AQ54</f>
        <v>0</v>
      </c>
      <c r="AZ54" t="s">
        <v>294</v>
      </c>
      <c r="BA54">
        <v>0</v>
      </c>
      <c r="BB54">
        <f>AQ54-BA54</f>
        <v>0</v>
      </c>
      <c r="BC54">
        <f>(AQ54-AP54)/(AQ54-BA54)</f>
        <v>0</v>
      </c>
      <c r="BD54">
        <f>(AK54-AQ54)/(AK54-BA54)</f>
        <v>0</v>
      </c>
      <c r="BE54">
        <f>(AQ54-AP54)/(AQ54-AJ54)</f>
        <v>0</v>
      </c>
      <c r="BF54">
        <f>(AK54-AQ54)/(AK54-AJ54)</f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$B$11*CM54+$C$11*CN54+$F$11*CO54*(1-CR54)</f>
        <v>0</v>
      </c>
      <c r="BP54">
        <f>BO54*BQ54</f>
        <v>0</v>
      </c>
      <c r="BQ54">
        <f>($B$11*$D$9+$C$11*$D$9+$F$11*((DB54+CT54)/MAX(DB54+CT54+DC54, 0.1)*$I$9+DC54/MAX(DB54+CT54+DC54, 0.1)*$J$9))/($B$11+$C$11+$F$11)</f>
        <v>0</v>
      </c>
      <c r="BR54">
        <f>($B$11*$K$9+$C$11*$K$9+$F$11*((DB54+CT54)/MAX(DB54+CT54+DC54, 0.1)*$P$9+DC54/MAX(DB54+CT54+DC54, 0.1)*$Q$9))/($B$11+$C$11+$F$11)</f>
        <v>0</v>
      </c>
      <c r="BS54">
        <v>6</v>
      </c>
      <c r="BT54">
        <v>0.5</v>
      </c>
      <c r="BU54" t="s">
        <v>295</v>
      </c>
      <c r="BV54">
        <v>2</v>
      </c>
      <c r="BW54">
        <v>1621617046.1</v>
      </c>
      <c r="BX54">
        <v>398.300666666667</v>
      </c>
      <c r="BY54">
        <v>419.861666666667</v>
      </c>
      <c r="BZ54">
        <v>15.2608</v>
      </c>
      <c r="CA54">
        <v>11.1423</v>
      </c>
      <c r="CB54">
        <v>390.119666666667</v>
      </c>
      <c r="CC54">
        <v>15.0244333333333</v>
      </c>
      <c r="CD54">
        <v>599.885</v>
      </c>
      <c r="CE54">
        <v>101.277666666667</v>
      </c>
      <c r="CF54">
        <v>0.100054466666667</v>
      </c>
      <c r="CG54">
        <v>26.1551333333333</v>
      </c>
      <c r="CH54">
        <v>24.6630666666667</v>
      </c>
      <c r="CI54">
        <v>999.9</v>
      </c>
      <c r="CJ54">
        <v>0</v>
      </c>
      <c r="CK54">
        <v>0</v>
      </c>
      <c r="CL54">
        <v>9986.66666666667</v>
      </c>
      <c r="CM54">
        <v>0</v>
      </c>
      <c r="CN54">
        <v>2.52545333333333</v>
      </c>
      <c r="CO54">
        <v>600.175</v>
      </c>
      <c r="CP54">
        <v>0.932983666666667</v>
      </c>
      <c r="CQ54">
        <v>0.0670166</v>
      </c>
      <c r="CR54">
        <v>0</v>
      </c>
      <c r="CS54">
        <v>908.9</v>
      </c>
      <c r="CT54">
        <v>4.99951</v>
      </c>
      <c r="CU54">
        <v>5398.65666666667</v>
      </c>
      <c r="CV54">
        <v>4815.49333333333</v>
      </c>
      <c r="CW54">
        <v>37.875</v>
      </c>
      <c r="CX54">
        <v>41.75</v>
      </c>
      <c r="CY54">
        <v>40.312</v>
      </c>
      <c r="CZ54">
        <v>41.312</v>
      </c>
      <c r="DA54">
        <v>40.2706666666667</v>
      </c>
      <c r="DB54">
        <v>555.286666666667</v>
      </c>
      <c r="DC54">
        <v>39.8833333333333</v>
      </c>
      <c r="DD54">
        <v>0</v>
      </c>
      <c r="DE54">
        <v>1621617050.8</v>
      </c>
      <c r="DF54">
        <v>0</v>
      </c>
      <c r="DG54">
        <v>909.64796</v>
      </c>
      <c r="DH54">
        <v>-9.20484615237304</v>
      </c>
      <c r="DI54">
        <v>-51.9515384892045</v>
      </c>
      <c r="DJ54">
        <v>5402.2248</v>
      </c>
      <c r="DK54">
        <v>15</v>
      </c>
      <c r="DL54">
        <v>1621616362.6</v>
      </c>
      <c r="DM54" t="s">
        <v>296</v>
      </c>
      <c r="DN54">
        <v>1621616342.1</v>
      </c>
      <c r="DO54">
        <v>1621616362.6</v>
      </c>
      <c r="DP54">
        <v>3</v>
      </c>
      <c r="DQ54">
        <v>-0.041</v>
      </c>
      <c r="DR54">
        <v>0.032</v>
      </c>
      <c r="DS54">
        <v>8.331</v>
      </c>
      <c r="DT54">
        <v>0.068</v>
      </c>
      <c r="DU54">
        <v>421</v>
      </c>
      <c r="DV54">
        <v>3</v>
      </c>
      <c r="DW54">
        <v>0.39</v>
      </c>
      <c r="DX54">
        <v>0.05</v>
      </c>
      <c r="DY54">
        <v>-21.6570475</v>
      </c>
      <c r="DZ54">
        <v>0.497012757973725</v>
      </c>
      <c r="EA54">
        <v>0.282559732611974</v>
      </c>
      <c r="EB54">
        <v>1</v>
      </c>
      <c r="EC54">
        <v>910.261628571429</v>
      </c>
      <c r="ED54">
        <v>-9.08209784735813</v>
      </c>
      <c r="EE54">
        <v>0.931177966286773</v>
      </c>
      <c r="EF54">
        <v>1</v>
      </c>
      <c r="EG54">
        <v>4.12577375</v>
      </c>
      <c r="EH54">
        <v>-0.0271682926829388</v>
      </c>
      <c r="EI54">
        <v>0.00738471417439428</v>
      </c>
      <c r="EJ54">
        <v>1</v>
      </c>
      <c r="EK54">
        <v>3</v>
      </c>
      <c r="EL54">
        <v>3</v>
      </c>
      <c r="EM54" t="s">
        <v>297</v>
      </c>
      <c r="EN54">
        <v>100</v>
      </c>
      <c r="EO54">
        <v>100</v>
      </c>
      <c r="EP54">
        <v>8.182</v>
      </c>
      <c r="EQ54">
        <v>0.2369</v>
      </c>
      <c r="ER54">
        <v>5.01928744056008</v>
      </c>
      <c r="ES54">
        <v>0.0095515401478521</v>
      </c>
      <c r="ET54">
        <v>-4.08282145803731e-06</v>
      </c>
      <c r="EU54">
        <v>9.61633180237613e-10</v>
      </c>
      <c r="EV54">
        <v>0.0348779665462137</v>
      </c>
      <c r="EW54">
        <v>0.00964955815971448</v>
      </c>
      <c r="EX54">
        <v>0.000351754833574242</v>
      </c>
      <c r="EY54">
        <v>-6.74969522547015e-06</v>
      </c>
      <c r="EZ54">
        <v>-4</v>
      </c>
      <c r="FA54">
        <v>2054</v>
      </c>
      <c r="FB54">
        <v>1</v>
      </c>
      <c r="FC54">
        <v>24</v>
      </c>
      <c r="FD54">
        <v>11.8</v>
      </c>
      <c r="FE54">
        <v>11.4</v>
      </c>
      <c r="FF54">
        <v>2</v>
      </c>
      <c r="FG54">
        <v>661.638</v>
      </c>
      <c r="FH54">
        <v>401.999</v>
      </c>
      <c r="FI54">
        <v>29.3311</v>
      </c>
      <c r="FJ54">
        <v>27.691</v>
      </c>
      <c r="FK54">
        <v>29.9999</v>
      </c>
      <c r="FL54">
        <v>27.979</v>
      </c>
      <c r="FM54">
        <v>27.9555</v>
      </c>
      <c r="FN54">
        <v>21.1528</v>
      </c>
      <c r="FO54">
        <v>2.33688</v>
      </c>
      <c r="FP54">
        <v>1.139</v>
      </c>
      <c r="FQ54">
        <v>29.34</v>
      </c>
      <c r="FR54">
        <v>420</v>
      </c>
      <c r="FS54">
        <v>11.6745</v>
      </c>
      <c r="FT54">
        <v>99.8349</v>
      </c>
      <c r="FU54">
        <v>100.178</v>
      </c>
    </row>
    <row r="55" spans="1:177">
      <c r="A55">
        <v>39</v>
      </c>
      <c r="B55">
        <v>1621617062.1</v>
      </c>
      <c r="C55">
        <v>570</v>
      </c>
      <c r="D55" t="s">
        <v>374</v>
      </c>
      <c r="E55" t="s">
        <v>375</v>
      </c>
      <c r="G55">
        <v>1621617061.1</v>
      </c>
      <c r="H55">
        <f>CD55*AF55*(BZ55-CA55)/(100*BS55*(1000-AF55*BZ55))</f>
        <v>0</v>
      </c>
      <c r="I55">
        <f>CD55*AF55*(BY55-BX55*(1000-AF55*CA55)/(1000-AF55*BZ55))/(100*BS55)</f>
        <v>0</v>
      </c>
      <c r="J55">
        <f>BX55 - IF(AF55&gt;1, I55*BS55*100.0/(AH55*CL55), 0)</f>
        <v>0</v>
      </c>
      <c r="K55">
        <f>((Q55-H55/2)*J55-I55)/(Q55+H55/2)</f>
        <v>0</v>
      </c>
      <c r="L55">
        <f>K55*(CE55+CF55)/1000.0</f>
        <v>0</v>
      </c>
      <c r="M55">
        <f>(BX55 - IF(AF55&gt;1, I55*BS55*100.0/(AH55*CL55), 0))*(CE55+CF55)/1000.0</f>
        <v>0</v>
      </c>
      <c r="N55">
        <f>2.0/((1/P55-1/O55)+SIGN(P55)*SQRT((1/P55-1/O55)*(1/P55-1/O55) + 4*BT55/((BT55+1)*(BT55+1))*(2*1/P55*1/O55-1/O55*1/O55)))</f>
        <v>0</v>
      </c>
      <c r="O55">
        <f>IF(LEFT(BU55,1)&lt;&gt;"0",IF(LEFT(BU55,1)="1",3.0,BV55),$D$5+$E$5*(CL55*CE55/($K$5*1000))+$F$5*(CL55*CE55/($K$5*1000))*MAX(MIN(BS55,$J$5),$I$5)*MAX(MIN(BS55,$J$5),$I$5)+$G$5*MAX(MIN(BS55,$J$5),$I$5)*(CL55*CE55/($K$5*1000))+$H$5*(CL55*CE55/($K$5*1000))*(CL55*CE55/($K$5*1000)))</f>
        <v>0</v>
      </c>
      <c r="P55">
        <f>H55*(1000-(1000*0.61365*exp(17.502*T55/(240.97+T55))/(CE55+CF55)+BZ55)/2)/(1000*0.61365*exp(17.502*T55/(240.97+T55))/(CE55+CF55)-BZ55)</f>
        <v>0</v>
      </c>
      <c r="Q55">
        <f>1/((BT55+1)/(N55/1.6)+1/(O55/1.37)) + BT55/((BT55+1)/(N55/1.6) + BT55/(O55/1.37))</f>
        <v>0</v>
      </c>
      <c r="R55">
        <f>(BP55*BR55)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BZ55*(CE55+CF55)/1000</f>
        <v>0</v>
      </c>
      <c r="X55">
        <f>0.61365*exp(17.502*CG55/(240.97+CG55))</f>
        <v>0</v>
      </c>
      <c r="Y55">
        <f>(U55-BZ55*(CE55+CF55)/1000)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0</v>
      </c>
      <c r="AE55">
        <v>0</v>
      </c>
      <c r="AF55">
        <f>IF(AD55*$H$13&gt;=AH55,1.0,(AH55/(AH55-AD55*$H$13)))</f>
        <v>0</v>
      </c>
      <c r="AG55">
        <f>(AF55-1)*100</f>
        <v>0</v>
      </c>
      <c r="AH55">
        <f>MAX(0,($B$13+$C$13*CL55)/(1+$D$13*CL55)*CE55/(CG55+273)*$E$13)</f>
        <v>0</v>
      </c>
      <c r="AI55" t="s">
        <v>294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294</v>
      </c>
      <c r="AP55">
        <v>0</v>
      </c>
      <c r="AQ55">
        <v>0</v>
      </c>
      <c r="AR55">
        <f>1-AP55/AQ55</f>
        <v>0</v>
      </c>
      <c r="AS55">
        <v>0.5</v>
      </c>
      <c r="AT55">
        <f>BP55</f>
        <v>0</v>
      </c>
      <c r="AU55">
        <f>I55</f>
        <v>0</v>
      </c>
      <c r="AV55">
        <f>AR55*AS55*AT55</f>
        <v>0</v>
      </c>
      <c r="AW55">
        <f>BB55/AQ55</f>
        <v>0</v>
      </c>
      <c r="AX55">
        <f>(AU55-AN55)/AT55</f>
        <v>0</v>
      </c>
      <c r="AY55">
        <f>(AK55-AQ55)/AQ55</f>
        <v>0</v>
      </c>
      <c r="AZ55" t="s">
        <v>294</v>
      </c>
      <c r="BA55">
        <v>0</v>
      </c>
      <c r="BB55">
        <f>AQ55-BA55</f>
        <v>0</v>
      </c>
      <c r="BC55">
        <f>(AQ55-AP55)/(AQ55-BA55)</f>
        <v>0</v>
      </c>
      <c r="BD55">
        <f>(AK55-AQ55)/(AK55-BA55)</f>
        <v>0</v>
      </c>
      <c r="BE55">
        <f>(AQ55-AP55)/(AQ55-AJ55)</f>
        <v>0</v>
      </c>
      <c r="BF55">
        <f>(AK55-AQ55)/(AK55-AJ55)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f>$B$11*CM55+$C$11*CN55+$F$11*CO55*(1-CR55)</f>
        <v>0</v>
      </c>
      <c r="BP55">
        <f>BO55*BQ55</f>
        <v>0</v>
      </c>
      <c r="BQ55">
        <f>($B$11*$D$9+$C$11*$D$9+$F$11*((DB55+CT55)/MAX(DB55+CT55+DC55, 0.1)*$I$9+DC55/MAX(DB55+CT55+DC55, 0.1)*$J$9))/($B$11+$C$11+$F$11)</f>
        <v>0</v>
      </c>
      <c r="BR55">
        <f>($B$11*$K$9+$C$11*$K$9+$F$11*((DB55+CT55)/MAX(DB55+CT55+DC55, 0.1)*$P$9+DC55/MAX(DB55+CT55+DC55, 0.1)*$Q$9))/($B$11+$C$11+$F$11)</f>
        <v>0</v>
      </c>
      <c r="BS55">
        <v>6</v>
      </c>
      <c r="BT55">
        <v>0.5</v>
      </c>
      <c r="BU55" t="s">
        <v>295</v>
      </c>
      <c r="BV55">
        <v>2</v>
      </c>
      <c r="BW55">
        <v>1621617061.1</v>
      </c>
      <c r="BX55">
        <v>398.633</v>
      </c>
      <c r="BY55">
        <v>420.126</v>
      </c>
      <c r="BZ55">
        <v>15.6726</v>
      </c>
      <c r="CA55">
        <v>11.383</v>
      </c>
      <c r="CB55">
        <v>390.449333333333</v>
      </c>
      <c r="CC55">
        <v>15.4299333333333</v>
      </c>
      <c r="CD55">
        <v>600.088333333333</v>
      </c>
      <c r="CE55">
        <v>101.279333333333</v>
      </c>
      <c r="CF55">
        <v>0.100115266666667</v>
      </c>
      <c r="CG55">
        <v>26.4923666666667</v>
      </c>
      <c r="CH55">
        <v>24.9784666666667</v>
      </c>
      <c r="CI55">
        <v>999.9</v>
      </c>
      <c r="CJ55">
        <v>0</v>
      </c>
      <c r="CK55">
        <v>0</v>
      </c>
      <c r="CL55">
        <v>9961.66666666667</v>
      </c>
      <c r="CM55">
        <v>0</v>
      </c>
      <c r="CN55">
        <v>2.5443</v>
      </c>
      <c r="CO55">
        <v>600.062333333333</v>
      </c>
      <c r="CP55">
        <v>0.932995333333333</v>
      </c>
      <c r="CQ55">
        <v>0.0670049</v>
      </c>
      <c r="CR55">
        <v>0</v>
      </c>
      <c r="CS55">
        <v>906.173</v>
      </c>
      <c r="CT55">
        <v>4.99951</v>
      </c>
      <c r="CU55">
        <v>5385.07666666667</v>
      </c>
      <c r="CV55">
        <v>4814.59666666667</v>
      </c>
      <c r="CW55">
        <v>37.8956666666667</v>
      </c>
      <c r="CX55">
        <v>41.75</v>
      </c>
      <c r="CY55">
        <v>40.312</v>
      </c>
      <c r="CZ55">
        <v>41.312</v>
      </c>
      <c r="DA55">
        <v>40.312</v>
      </c>
      <c r="DB55">
        <v>555.19</v>
      </c>
      <c r="DC55">
        <v>39.87</v>
      </c>
      <c r="DD55">
        <v>0</v>
      </c>
      <c r="DE55">
        <v>1621617065.8</v>
      </c>
      <c r="DF55">
        <v>0</v>
      </c>
      <c r="DG55">
        <v>907.357153846154</v>
      </c>
      <c r="DH55">
        <v>-10.0176410287546</v>
      </c>
      <c r="DI55">
        <v>-46.7367522323329</v>
      </c>
      <c r="DJ55">
        <v>5389.26807692308</v>
      </c>
      <c r="DK55">
        <v>15</v>
      </c>
      <c r="DL55">
        <v>1621616362.6</v>
      </c>
      <c r="DM55" t="s">
        <v>296</v>
      </c>
      <c r="DN55">
        <v>1621616342.1</v>
      </c>
      <c r="DO55">
        <v>1621616362.6</v>
      </c>
      <c r="DP55">
        <v>3</v>
      </c>
      <c r="DQ55">
        <v>-0.041</v>
      </c>
      <c r="DR55">
        <v>0.032</v>
      </c>
      <c r="DS55">
        <v>8.331</v>
      </c>
      <c r="DT55">
        <v>0.068</v>
      </c>
      <c r="DU55">
        <v>421</v>
      </c>
      <c r="DV55">
        <v>3</v>
      </c>
      <c r="DW55">
        <v>0.39</v>
      </c>
      <c r="DX55">
        <v>0.05</v>
      </c>
      <c r="DY55">
        <v>-21.6568575</v>
      </c>
      <c r="DZ55">
        <v>-0.630930956847979</v>
      </c>
      <c r="EA55">
        <v>0.189022805353613</v>
      </c>
      <c r="EB55">
        <v>0</v>
      </c>
      <c r="EC55">
        <v>907.970628571429</v>
      </c>
      <c r="ED55">
        <v>-9.75332289628241</v>
      </c>
      <c r="EE55">
        <v>1.00858192062531</v>
      </c>
      <c r="EF55">
        <v>1</v>
      </c>
      <c r="EG55">
        <v>4.18441825</v>
      </c>
      <c r="EH55">
        <v>0.600499924953083</v>
      </c>
      <c r="EI55">
        <v>0.0598139689323281</v>
      </c>
      <c r="EJ55">
        <v>0</v>
      </c>
      <c r="EK55">
        <v>1</v>
      </c>
      <c r="EL55">
        <v>3</v>
      </c>
      <c r="EM55" t="s">
        <v>315</v>
      </c>
      <c r="EN55">
        <v>100</v>
      </c>
      <c r="EO55">
        <v>100</v>
      </c>
      <c r="EP55">
        <v>8.184</v>
      </c>
      <c r="EQ55">
        <v>0.243</v>
      </c>
      <c r="ER55">
        <v>5.01928744056008</v>
      </c>
      <c r="ES55">
        <v>0.0095515401478521</v>
      </c>
      <c r="ET55">
        <v>-4.08282145803731e-06</v>
      </c>
      <c r="EU55">
        <v>9.61633180237613e-10</v>
      </c>
      <c r="EV55">
        <v>0.0348779665462137</v>
      </c>
      <c r="EW55">
        <v>0.00964955815971448</v>
      </c>
      <c r="EX55">
        <v>0.000351754833574242</v>
      </c>
      <c r="EY55">
        <v>-6.74969522547015e-06</v>
      </c>
      <c r="EZ55">
        <v>-4</v>
      </c>
      <c r="FA55">
        <v>2054</v>
      </c>
      <c r="FB55">
        <v>1</v>
      </c>
      <c r="FC55">
        <v>24</v>
      </c>
      <c r="FD55">
        <v>12</v>
      </c>
      <c r="FE55">
        <v>11.7</v>
      </c>
      <c r="FF55">
        <v>2</v>
      </c>
      <c r="FG55">
        <v>662.091</v>
      </c>
      <c r="FH55">
        <v>401.784</v>
      </c>
      <c r="FI55">
        <v>29.8345</v>
      </c>
      <c r="FJ55">
        <v>27.6839</v>
      </c>
      <c r="FK55">
        <v>30</v>
      </c>
      <c r="FL55">
        <v>27.9647</v>
      </c>
      <c r="FM55">
        <v>27.9414</v>
      </c>
      <c r="FN55">
        <v>21.1473</v>
      </c>
      <c r="FO55">
        <v>0</v>
      </c>
      <c r="FP55">
        <v>2.73519</v>
      </c>
      <c r="FQ55">
        <v>29.88</v>
      </c>
      <c r="FR55">
        <v>420</v>
      </c>
      <c r="FS55">
        <v>12.5406</v>
      </c>
      <c r="FT55">
        <v>99.8328</v>
      </c>
      <c r="FU55">
        <v>100.175</v>
      </c>
    </row>
    <row r="56" spans="1:177">
      <c r="A56">
        <v>40</v>
      </c>
      <c r="B56">
        <v>1621617077.1</v>
      </c>
      <c r="C56">
        <v>585</v>
      </c>
      <c r="D56" t="s">
        <v>376</v>
      </c>
      <c r="E56" t="s">
        <v>377</v>
      </c>
      <c r="G56">
        <v>1621617076.1</v>
      </c>
      <c r="H56">
        <f>CD56*AF56*(BZ56-CA56)/(100*BS56*(1000-AF56*BZ56))</f>
        <v>0</v>
      </c>
      <c r="I56">
        <f>CD56*AF56*(BY56-BX56*(1000-AF56*CA56)/(1000-AF56*BZ56))/(100*BS56)</f>
        <v>0</v>
      </c>
      <c r="J56">
        <f>BX56 - IF(AF56&gt;1, I56*BS56*100.0/(AH56*CL56), 0)</f>
        <v>0</v>
      </c>
      <c r="K56">
        <f>((Q56-H56/2)*J56-I56)/(Q56+H56/2)</f>
        <v>0</v>
      </c>
      <c r="L56">
        <f>K56*(CE56+CF56)/1000.0</f>
        <v>0</v>
      </c>
      <c r="M56">
        <f>(BX56 - IF(AF56&gt;1, I56*BS56*100.0/(AH56*CL56), 0))*(CE56+CF56)/1000.0</f>
        <v>0</v>
      </c>
      <c r="N56">
        <f>2.0/((1/P56-1/O56)+SIGN(P56)*SQRT((1/P56-1/O56)*(1/P56-1/O56) + 4*BT56/((BT56+1)*(BT56+1))*(2*1/P56*1/O56-1/O56*1/O56)))</f>
        <v>0</v>
      </c>
      <c r="O56">
        <f>IF(LEFT(BU56,1)&lt;&gt;"0",IF(LEFT(BU56,1)="1",3.0,BV56),$D$5+$E$5*(CL56*CE56/($K$5*1000))+$F$5*(CL56*CE56/($K$5*1000))*MAX(MIN(BS56,$J$5),$I$5)*MAX(MIN(BS56,$J$5),$I$5)+$G$5*MAX(MIN(BS56,$J$5),$I$5)*(CL56*CE56/($K$5*1000))+$H$5*(CL56*CE56/($K$5*1000))*(CL56*CE56/($K$5*1000)))</f>
        <v>0</v>
      </c>
      <c r="P56">
        <f>H56*(1000-(1000*0.61365*exp(17.502*T56/(240.97+T56))/(CE56+CF56)+BZ56)/2)/(1000*0.61365*exp(17.502*T56/(240.97+T56))/(CE56+CF56)-BZ56)</f>
        <v>0</v>
      </c>
      <c r="Q56">
        <f>1/((BT56+1)/(N56/1.6)+1/(O56/1.37)) + BT56/((BT56+1)/(N56/1.6) + BT56/(O56/1.37))</f>
        <v>0</v>
      </c>
      <c r="R56">
        <f>(BP56*BR56)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BZ56*(CE56+CF56)/1000</f>
        <v>0</v>
      </c>
      <c r="X56">
        <f>0.61365*exp(17.502*CG56/(240.97+CG56))</f>
        <v>0</v>
      </c>
      <c r="Y56">
        <f>(U56-BZ56*(CE56+CF56)/1000)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0</v>
      </c>
      <c r="AE56">
        <v>0</v>
      </c>
      <c r="AF56">
        <f>IF(AD56*$H$13&gt;=AH56,1.0,(AH56/(AH56-AD56*$H$13)))</f>
        <v>0</v>
      </c>
      <c r="AG56">
        <f>(AF56-1)*100</f>
        <v>0</v>
      </c>
      <c r="AH56">
        <f>MAX(0,($B$13+$C$13*CL56)/(1+$D$13*CL56)*CE56/(CG56+273)*$E$13)</f>
        <v>0</v>
      </c>
      <c r="AI56" t="s">
        <v>294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294</v>
      </c>
      <c r="AP56">
        <v>0</v>
      </c>
      <c r="AQ56">
        <v>0</v>
      </c>
      <c r="AR56">
        <f>1-AP56/AQ56</f>
        <v>0</v>
      </c>
      <c r="AS56">
        <v>0.5</v>
      </c>
      <c r="AT56">
        <f>BP56</f>
        <v>0</v>
      </c>
      <c r="AU56">
        <f>I56</f>
        <v>0</v>
      </c>
      <c r="AV56">
        <f>AR56*AS56*AT56</f>
        <v>0</v>
      </c>
      <c r="AW56">
        <f>BB56/AQ56</f>
        <v>0</v>
      </c>
      <c r="AX56">
        <f>(AU56-AN56)/AT56</f>
        <v>0</v>
      </c>
      <c r="AY56">
        <f>(AK56-AQ56)/AQ56</f>
        <v>0</v>
      </c>
      <c r="AZ56" t="s">
        <v>294</v>
      </c>
      <c r="BA56">
        <v>0</v>
      </c>
      <c r="BB56">
        <f>AQ56-BA56</f>
        <v>0</v>
      </c>
      <c r="BC56">
        <f>(AQ56-AP56)/(AQ56-BA56)</f>
        <v>0</v>
      </c>
      <c r="BD56">
        <f>(AK56-AQ56)/(AK56-BA56)</f>
        <v>0</v>
      </c>
      <c r="BE56">
        <f>(AQ56-AP56)/(AQ56-AJ56)</f>
        <v>0</v>
      </c>
      <c r="BF56">
        <f>(AK56-AQ56)/(AK56-AJ56)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f>$B$11*CM56+$C$11*CN56+$F$11*CO56*(1-CR56)</f>
        <v>0</v>
      </c>
      <c r="BP56">
        <f>BO56*BQ56</f>
        <v>0</v>
      </c>
      <c r="BQ56">
        <f>($B$11*$D$9+$C$11*$D$9+$F$11*((DB56+CT56)/MAX(DB56+CT56+DC56, 0.1)*$I$9+DC56/MAX(DB56+CT56+DC56, 0.1)*$J$9))/($B$11+$C$11+$F$11)</f>
        <v>0</v>
      </c>
      <c r="BR56">
        <f>($B$11*$K$9+$C$11*$K$9+$F$11*((DB56+CT56)/MAX(DB56+CT56+DC56, 0.1)*$P$9+DC56/MAX(DB56+CT56+DC56, 0.1)*$Q$9))/($B$11+$C$11+$F$11)</f>
        <v>0</v>
      </c>
      <c r="BS56">
        <v>6</v>
      </c>
      <c r="BT56">
        <v>0.5</v>
      </c>
      <c r="BU56" t="s">
        <v>295</v>
      </c>
      <c r="BV56">
        <v>2</v>
      </c>
      <c r="BW56">
        <v>1621617076.1</v>
      </c>
      <c r="BX56">
        <v>398.623333333333</v>
      </c>
      <c r="BY56">
        <v>420.049</v>
      </c>
      <c r="BZ56">
        <v>15.932</v>
      </c>
      <c r="CA56">
        <v>11.504</v>
      </c>
      <c r="CB56">
        <v>390.44</v>
      </c>
      <c r="CC56">
        <v>15.6853</v>
      </c>
      <c r="CD56">
        <v>600.091333333333</v>
      </c>
      <c r="CE56">
        <v>101.282</v>
      </c>
      <c r="CF56">
        <v>0.0995981333333333</v>
      </c>
      <c r="CG56">
        <v>26.8278</v>
      </c>
      <c r="CH56">
        <v>25.2863666666667</v>
      </c>
      <c r="CI56">
        <v>999.9</v>
      </c>
      <c r="CJ56">
        <v>0</v>
      </c>
      <c r="CK56">
        <v>0</v>
      </c>
      <c r="CL56">
        <v>10030</v>
      </c>
      <c r="CM56">
        <v>0</v>
      </c>
      <c r="CN56">
        <v>2.60084</v>
      </c>
      <c r="CO56">
        <v>600.052666666667</v>
      </c>
      <c r="CP56">
        <v>0.932995333333333</v>
      </c>
      <c r="CQ56">
        <v>0.0670049</v>
      </c>
      <c r="CR56">
        <v>0</v>
      </c>
      <c r="CS56">
        <v>904.258666666667</v>
      </c>
      <c r="CT56">
        <v>4.99951</v>
      </c>
      <c r="CU56">
        <v>5373.06</v>
      </c>
      <c r="CV56">
        <v>4814.51666666667</v>
      </c>
      <c r="CW56">
        <v>37.937</v>
      </c>
      <c r="CX56">
        <v>41.75</v>
      </c>
      <c r="CY56">
        <v>40.312</v>
      </c>
      <c r="CZ56">
        <v>41.312</v>
      </c>
      <c r="DA56">
        <v>40.375</v>
      </c>
      <c r="DB56">
        <v>555.18</v>
      </c>
      <c r="DC56">
        <v>39.87</v>
      </c>
      <c r="DD56">
        <v>0</v>
      </c>
      <c r="DE56">
        <v>1621617080.8</v>
      </c>
      <c r="DF56">
        <v>0</v>
      </c>
      <c r="DG56">
        <v>905.15744</v>
      </c>
      <c r="DH56">
        <v>-9.23930770936385</v>
      </c>
      <c r="DI56">
        <v>-49.5130770867014</v>
      </c>
      <c r="DJ56">
        <v>5377.53</v>
      </c>
      <c r="DK56">
        <v>15</v>
      </c>
      <c r="DL56">
        <v>1621616362.6</v>
      </c>
      <c r="DM56" t="s">
        <v>296</v>
      </c>
      <c r="DN56">
        <v>1621616342.1</v>
      </c>
      <c r="DO56">
        <v>1621616362.6</v>
      </c>
      <c r="DP56">
        <v>3</v>
      </c>
      <c r="DQ56">
        <v>-0.041</v>
      </c>
      <c r="DR56">
        <v>0.032</v>
      </c>
      <c r="DS56">
        <v>8.331</v>
      </c>
      <c r="DT56">
        <v>0.068</v>
      </c>
      <c r="DU56">
        <v>421</v>
      </c>
      <c r="DV56">
        <v>3</v>
      </c>
      <c r="DW56">
        <v>0.39</v>
      </c>
      <c r="DX56">
        <v>0.05</v>
      </c>
      <c r="DY56">
        <v>-21.6496375</v>
      </c>
      <c r="DZ56">
        <v>0.890954971857456</v>
      </c>
      <c r="EA56">
        <v>0.22724805465339</v>
      </c>
      <c r="EB56">
        <v>0</v>
      </c>
      <c r="EC56">
        <v>905.729885714286</v>
      </c>
      <c r="ED56">
        <v>-8.34984825002433</v>
      </c>
      <c r="EE56">
        <v>0.873393178403416</v>
      </c>
      <c r="EF56">
        <v>1</v>
      </c>
      <c r="EG56">
        <v>4.33782175</v>
      </c>
      <c r="EH56">
        <v>0.537721013133218</v>
      </c>
      <c r="EI56">
        <v>0.0519416716561712</v>
      </c>
      <c r="EJ56">
        <v>0</v>
      </c>
      <c r="EK56">
        <v>1</v>
      </c>
      <c r="EL56">
        <v>3</v>
      </c>
      <c r="EM56" t="s">
        <v>315</v>
      </c>
      <c r="EN56">
        <v>100</v>
      </c>
      <c r="EO56">
        <v>100</v>
      </c>
      <c r="EP56">
        <v>8.184</v>
      </c>
      <c r="EQ56">
        <v>0.247</v>
      </c>
      <c r="ER56">
        <v>5.01928744056008</v>
      </c>
      <c r="ES56">
        <v>0.0095515401478521</v>
      </c>
      <c r="ET56">
        <v>-4.08282145803731e-06</v>
      </c>
      <c r="EU56">
        <v>9.61633180237613e-10</v>
      </c>
      <c r="EV56">
        <v>0.0348779665462137</v>
      </c>
      <c r="EW56">
        <v>0.00964955815971448</v>
      </c>
      <c r="EX56">
        <v>0.000351754833574242</v>
      </c>
      <c r="EY56">
        <v>-6.74969522547015e-06</v>
      </c>
      <c r="EZ56">
        <v>-4</v>
      </c>
      <c r="FA56">
        <v>2054</v>
      </c>
      <c r="FB56">
        <v>1</v>
      </c>
      <c r="FC56">
        <v>24</v>
      </c>
      <c r="FD56">
        <v>12.2</v>
      </c>
      <c r="FE56">
        <v>11.9</v>
      </c>
      <c r="FF56">
        <v>2</v>
      </c>
      <c r="FG56">
        <v>661.953</v>
      </c>
      <c r="FH56">
        <v>401.467</v>
      </c>
      <c r="FI56">
        <v>30.3249</v>
      </c>
      <c r="FJ56">
        <v>27.6793</v>
      </c>
      <c r="FK56">
        <v>30</v>
      </c>
      <c r="FL56">
        <v>27.9529</v>
      </c>
      <c r="FM56">
        <v>27.9296</v>
      </c>
      <c r="FN56">
        <v>21.1421</v>
      </c>
      <c r="FO56">
        <v>0</v>
      </c>
      <c r="FP56">
        <v>5.54558</v>
      </c>
      <c r="FQ56">
        <v>30.35</v>
      </c>
      <c r="FR56">
        <v>420</v>
      </c>
      <c r="FS56">
        <v>13.7995</v>
      </c>
      <c r="FT56">
        <v>99.8355</v>
      </c>
      <c r="FU56">
        <v>100.18</v>
      </c>
    </row>
    <row r="57" spans="1:177">
      <c r="A57">
        <v>41</v>
      </c>
      <c r="B57">
        <v>1621617092.1</v>
      </c>
      <c r="C57">
        <v>600</v>
      </c>
      <c r="D57" t="s">
        <v>378</v>
      </c>
      <c r="E57" t="s">
        <v>379</v>
      </c>
      <c r="G57">
        <v>1621617091.1</v>
      </c>
      <c r="H57">
        <f>CD57*AF57*(BZ57-CA57)/(100*BS57*(1000-AF57*BZ57))</f>
        <v>0</v>
      </c>
      <c r="I57">
        <f>CD57*AF57*(BY57-BX57*(1000-AF57*CA57)/(1000-AF57*BZ57))/(100*BS57)</f>
        <v>0</v>
      </c>
      <c r="J57">
        <f>BX57 - IF(AF57&gt;1, I57*BS57*100.0/(AH57*CL57), 0)</f>
        <v>0</v>
      </c>
      <c r="K57">
        <f>((Q57-H57/2)*J57-I57)/(Q57+H57/2)</f>
        <v>0</v>
      </c>
      <c r="L57">
        <f>K57*(CE57+CF57)/1000.0</f>
        <v>0</v>
      </c>
      <c r="M57">
        <f>(BX57 - IF(AF57&gt;1, I57*BS57*100.0/(AH57*CL57), 0))*(CE57+CF57)/1000.0</f>
        <v>0</v>
      </c>
      <c r="N57">
        <f>2.0/((1/P57-1/O57)+SIGN(P57)*SQRT((1/P57-1/O57)*(1/P57-1/O57) + 4*BT57/((BT57+1)*(BT57+1))*(2*1/P57*1/O57-1/O57*1/O57)))</f>
        <v>0</v>
      </c>
      <c r="O57">
        <f>IF(LEFT(BU57,1)&lt;&gt;"0",IF(LEFT(BU57,1)="1",3.0,BV57),$D$5+$E$5*(CL57*CE57/($K$5*1000))+$F$5*(CL57*CE57/($K$5*1000))*MAX(MIN(BS57,$J$5),$I$5)*MAX(MIN(BS57,$J$5),$I$5)+$G$5*MAX(MIN(BS57,$J$5),$I$5)*(CL57*CE57/($K$5*1000))+$H$5*(CL57*CE57/($K$5*1000))*(CL57*CE57/($K$5*1000)))</f>
        <v>0</v>
      </c>
      <c r="P57">
        <f>H57*(1000-(1000*0.61365*exp(17.502*T57/(240.97+T57))/(CE57+CF57)+BZ57)/2)/(1000*0.61365*exp(17.502*T57/(240.97+T57))/(CE57+CF57)-BZ57)</f>
        <v>0</v>
      </c>
      <c r="Q57">
        <f>1/((BT57+1)/(N57/1.6)+1/(O57/1.37)) + BT57/((BT57+1)/(N57/1.6) + BT57/(O57/1.37))</f>
        <v>0</v>
      </c>
      <c r="R57">
        <f>(BP57*BR57)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BZ57*(CE57+CF57)/1000</f>
        <v>0</v>
      </c>
      <c r="X57">
        <f>0.61365*exp(17.502*CG57/(240.97+CG57))</f>
        <v>0</v>
      </c>
      <c r="Y57">
        <f>(U57-BZ57*(CE57+CF57)/1000)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0</v>
      </c>
      <c r="AE57">
        <v>0</v>
      </c>
      <c r="AF57">
        <f>IF(AD57*$H$13&gt;=AH57,1.0,(AH57/(AH57-AD57*$H$13)))</f>
        <v>0</v>
      </c>
      <c r="AG57">
        <f>(AF57-1)*100</f>
        <v>0</v>
      </c>
      <c r="AH57">
        <f>MAX(0,($B$13+$C$13*CL57)/(1+$D$13*CL57)*CE57/(CG57+273)*$E$13)</f>
        <v>0</v>
      </c>
      <c r="AI57" t="s">
        <v>294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294</v>
      </c>
      <c r="AP57">
        <v>0</v>
      </c>
      <c r="AQ57">
        <v>0</v>
      </c>
      <c r="AR57">
        <f>1-AP57/AQ57</f>
        <v>0</v>
      </c>
      <c r="AS57">
        <v>0.5</v>
      </c>
      <c r="AT57">
        <f>BP57</f>
        <v>0</v>
      </c>
      <c r="AU57">
        <f>I57</f>
        <v>0</v>
      </c>
      <c r="AV57">
        <f>AR57*AS57*AT57</f>
        <v>0</v>
      </c>
      <c r="AW57">
        <f>BB57/AQ57</f>
        <v>0</v>
      </c>
      <c r="AX57">
        <f>(AU57-AN57)/AT57</f>
        <v>0</v>
      </c>
      <c r="AY57">
        <f>(AK57-AQ57)/AQ57</f>
        <v>0</v>
      </c>
      <c r="AZ57" t="s">
        <v>294</v>
      </c>
      <c r="BA57">
        <v>0</v>
      </c>
      <c r="BB57">
        <f>AQ57-BA57</f>
        <v>0</v>
      </c>
      <c r="BC57">
        <f>(AQ57-AP57)/(AQ57-BA57)</f>
        <v>0</v>
      </c>
      <c r="BD57">
        <f>(AK57-AQ57)/(AK57-BA57)</f>
        <v>0</v>
      </c>
      <c r="BE57">
        <f>(AQ57-AP57)/(AQ57-AJ57)</f>
        <v>0</v>
      </c>
      <c r="BF57">
        <f>(AK57-AQ57)/(AK57-AJ57)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f>$B$11*CM57+$C$11*CN57+$F$11*CO57*(1-CR57)</f>
        <v>0</v>
      </c>
      <c r="BP57">
        <f>BO57*BQ57</f>
        <v>0</v>
      </c>
      <c r="BQ57">
        <f>($B$11*$D$9+$C$11*$D$9+$F$11*((DB57+CT57)/MAX(DB57+CT57+DC57, 0.1)*$I$9+DC57/MAX(DB57+CT57+DC57, 0.1)*$J$9))/($B$11+$C$11+$F$11)</f>
        <v>0</v>
      </c>
      <c r="BR57">
        <f>($B$11*$K$9+$C$11*$K$9+$F$11*((DB57+CT57)/MAX(DB57+CT57+DC57, 0.1)*$P$9+DC57/MAX(DB57+CT57+DC57, 0.1)*$Q$9))/($B$11+$C$11+$F$11)</f>
        <v>0</v>
      </c>
      <c r="BS57">
        <v>6</v>
      </c>
      <c r="BT57">
        <v>0.5</v>
      </c>
      <c r="BU57" t="s">
        <v>295</v>
      </c>
      <c r="BV57">
        <v>2</v>
      </c>
      <c r="BW57">
        <v>1621617091.1</v>
      </c>
      <c r="BX57">
        <v>398.507333333333</v>
      </c>
      <c r="BY57">
        <v>420.269333333333</v>
      </c>
      <c r="BZ57">
        <v>16.2922333333333</v>
      </c>
      <c r="CA57">
        <v>11.9496666666667</v>
      </c>
      <c r="CB57">
        <v>390.325</v>
      </c>
      <c r="CC57">
        <v>16.0399333333333</v>
      </c>
      <c r="CD57">
        <v>600.019</v>
      </c>
      <c r="CE57">
        <v>101.28</v>
      </c>
      <c r="CF57">
        <v>0.100489666666667</v>
      </c>
      <c r="CG57">
        <v>27.1659666666667</v>
      </c>
      <c r="CH57">
        <v>25.5868333333333</v>
      </c>
      <c r="CI57">
        <v>999.9</v>
      </c>
      <c r="CJ57">
        <v>0</v>
      </c>
      <c r="CK57">
        <v>0</v>
      </c>
      <c r="CL57">
        <v>9963.33333333333</v>
      </c>
      <c r="CM57">
        <v>0</v>
      </c>
      <c r="CN57">
        <v>2.60084</v>
      </c>
      <c r="CO57">
        <v>600.043333333333</v>
      </c>
      <c r="CP57">
        <v>0.932995333333333</v>
      </c>
      <c r="CQ57">
        <v>0.0670049</v>
      </c>
      <c r="CR57">
        <v>0</v>
      </c>
      <c r="CS57">
        <v>901.596666666667</v>
      </c>
      <c r="CT57">
        <v>4.99951</v>
      </c>
      <c r="CU57">
        <v>5360.32666666667</v>
      </c>
      <c r="CV57">
        <v>4814.44333333333</v>
      </c>
      <c r="CW57">
        <v>37.937</v>
      </c>
      <c r="CX57">
        <v>41.75</v>
      </c>
      <c r="CY57">
        <v>40.312</v>
      </c>
      <c r="CZ57">
        <v>41.375</v>
      </c>
      <c r="DA57">
        <v>40.437</v>
      </c>
      <c r="DB57">
        <v>555.176666666667</v>
      </c>
      <c r="DC57">
        <v>39.87</v>
      </c>
      <c r="DD57">
        <v>0</v>
      </c>
      <c r="DE57">
        <v>1621617095.8</v>
      </c>
      <c r="DF57">
        <v>0</v>
      </c>
      <c r="DG57">
        <v>902.929923076923</v>
      </c>
      <c r="DH57">
        <v>-10.4780171059507</v>
      </c>
      <c r="DI57">
        <v>-54.0382907292681</v>
      </c>
      <c r="DJ57">
        <v>5365.32846153846</v>
      </c>
      <c r="DK57">
        <v>15</v>
      </c>
      <c r="DL57">
        <v>1621616362.6</v>
      </c>
      <c r="DM57" t="s">
        <v>296</v>
      </c>
      <c r="DN57">
        <v>1621616342.1</v>
      </c>
      <c r="DO57">
        <v>1621616362.6</v>
      </c>
      <c r="DP57">
        <v>3</v>
      </c>
      <c r="DQ57">
        <v>-0.041</v>
      </c>
      <c r="DR57">
        <v>0.032</v>
      </c>
      <c r="DS57">
        <v>8.331</v>
      </c>
      <c r="DT57">
        <v>0.068</v>
      </c>
      <c r="DU57">
        <v>421</v>
      </c>
      <c r="DV57">
        <v>3</v>
      </c>
      <c r="DW57">
        <v>0.39</v>
      </c>
      <c r="DX57">
        <v>0.05</v>
      </c>
      <c r="DY57">
        <v>-21.7117175</v>
      </c>
      <c r="DZ57">
        <v>-0.576714821763534</v>
      </c>
      <c r="EA57">
        <v>0.254528371589004</v>
      </c>
      <c r="EB57">
        <v>0</v>
      </c>
      <c r="EC57">
        <v>903.543914285714</v>
      </c>
      <c r="ED57">
        <v>-9.80237964774816</v>
      </c>
      <c r="EE57">
        <v>1.00863781893994</v>
      </c>
      <c r="EF57">
        <v>1</v>
      </c>
      <c r="EG57">
        <v>4.4008505</v>
      </c>
      <c r="EH57">
        <v>-0.23460720450281</v>
      </c>
      <c r="EI57">
        <v>0.0353295343126683</v>
      </c>
      <c r="EJ57">
        <v>0</v>
      </c>
      <c r="EK57">
        <v>1</v>
      </c>
      <c r="EL57">
        <v>3</v>
      </c>
      <c r="EM57" t="s">
        <v>315</v>
      </c>
      <c r="EN57">
        <v>100</v>
      </c>
      <c r="EO57">
        <v>100</v>
      </c>
      <c r="EP57">
        <v>8.185</v>
      </c>
      <c r="EQ57">
        <v>0.2528</v>
      </c>
      <c r="ER57">
        <v>5.01928744056008</v>
      </c>
      <c r="ES57">
        <v>0.0095515401478521</v>
      </c>
      <c r="ET57">
        <v>-4.08282145803731e-06</v>
      </c>
      <c r="EU57">
        <v>9.61633180237613e-10</v>
      </c>
      <c r="EV57">
        <v>0.0348779665462137</v>
      </c>
      <c r="EW57">
        <v>0.00964955815971448</v>
      </c>
      <c r="EX57">
        <v>0.000351754833574242</v>
      </c>
      <c r="EY57">
        <v>-6.74969522547015e-06</v>
      </c>
      <c r="EZ57">
        <v>-4</v>
      </c>
      <c r="FA57">
        <v>2054</v>
      </c>
      <c r="FB57">
        <v>1</v>
      </c>
      <c r="FC57">
        <v>24</v>
      </c>
      <c r="FD57">
        <v>12.5</v>
      </c>
      <c r="FE57">
        <v>12.2</v>
      </c>
      <c r="FF57">
        <v>2</v>
      </c>
      <c r="FG57">
        <v>662.152</v>
      </c>
      <c r="FH57">
        <v>402.217</v>
      </c>
      <c r="FI57">
        <v>30.8364</v>
      </c>
      <c r="FJ57">
        <v>27.6769</v>
      </c>
      <c r="FK57">
        <v>30.0001</v>
      </c>
      <c r="FL57">
        <v>27.9435</v>
      </c>
      <c r="FM57">
        <v>27.9202</v>
      </c>
      <c r="FN57">
        <v>21.1108</v>
      </c>
      <c r="FO57">
        <v>0</v>
      </c>
      <c r="FP57">
        <v>9.52524</v>
      </c>
      <c r="FQ57">
        <v>30.88</v>
      </c>
      <c r="FR57">
        <v>420</v>
      </c>
      <c r="FS57">
        <v>15.4355</v>
      </c>
      <c r="FT57">
        <v>99.8357</v>
      </c>
      <c r="FU57">
        <v>100.18</v>
      </c>
    </row>
    <row r="58" spans="1:177">
      <c r="A58">
        <v>42</v>
      </c>
      <c r="B58">
        <v>1621617107.1</v>
      </c>
      <c r="C58">
        <v>615</v>
      </c>
      <c r="D58" t="s">
        <v>380</v>
      </c>
      <c r="E58" t="s">
        <v>381</v>
      </c>
      <c r="G58">
        <v>1621617106.1</v>
      </c>
      <c r="H58">
        <f>CD58*AF58*(BZ58-CA58)/(100*BS58*(1000-AF58*BZ58))</f>
        <v>0</v>
      </c>
      <c r="I58">
        <f>CD58*AF58*(BY58-BX58*(1000-AF58*CA58)/(1000-AF58*BZ58))/(100*BS58)</f>
        <v>0</v>
      </c>
      <c r="J58">
        <f>BX58 - IF(AF58&gt;1, I58*BS58*100.0/(AH58*CL58), 0)</f>
        <v>0</v>
      </c>
      <c r="K58">
        <f>((Q58-H58/2)*J58-I58)/(Q58+H58/2)</f>
        <v>0</v>
      </c>
      <c r="L58">
        <f>K58*(CE58+CF58)/1000.0</f>
        <v>0</v>
      </c>
      <c r="M58">
        <f>(BX58 - IF(AF58&gt;1, I58*BS58*100.0/(AH58*CL58), 0))*(CE58+CF58)/1000.0</f>
        <v>0</v>
      </c>
      <c r="N58">
        <f>2.0/((1/P58-1/O58)+SIGN(P58)*SQRT((1/P58-1/O58)*(1/P58-1/O58) + 4*BT58/((BT58+1)*(BT58+1))*(2*1/P58*1/O58-1/O58*1/O58)))</f>
        <v>0</v>
      </c>
      <c r="O58">
        <f>IF(LEFT(BU58,1)&lt;&gt;"0",IF(LEFT(BU58,1)="1",3.0,BV58),$D$5+$E$5*(CL58*CE58/($K$5*1000))+$F$5*(CL58*CE58/($K$5*1000))*MAX(MIN(BS58,$J$5),$I$5)*MAX(MIN(BS58,$J$5),$I$5)+$G$5*MAX(MIN(BS58,$J$5),$I$5)*(CL58*CE58/($K$5*1000))+$H$5*(CL58*CE58/($K$5*1000))*(CL58*CE58/($K$5*1000)))</f>
        <v>0</v>
      </c>
      <c r="P58">
        <f>H58*(1000-(1000*0.61365*exp(17.502*T58/(240.97+T58))/(CE58+CF58)+BZ58)/2)/(1000*0.61365*exp(17.502*T58/(240.97+T58))/(CE58+CF58)-BZ58)</f>
        <v>0</v>
      </c>
      <c r="Q58">
        <f>1/((BT58+1)/(N58/1.6)+1/(O58/1.37)) + BT58/((BT58+1)/(N58/1.6) + BT58/(O58/1.37))</f>
        <v>0</v>
      </c>
      <c r="R58">
        <f>(BP58*BR58)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BZ58*(CE58+CF58)/1000</f>
        <v>0</v>
      </c>
      <c r="X58">
        <f>0.61365*exp(17.502*CG58/(240.97+CG58))</f>
        <v>0</v>
      </c>
      <c r="Y58">
        <f>(U58-BZ58*(CE58+CF58)/1000)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0</v>
      </c>
      <c r="AE58">
        <v>0</v>
      </c>
      <c r="AF58">
        <f>IF(AD58*$H$13&gt;=AH58,1.0,(AH58/(AH58-AD58*$H$13)))</f>
        <v>0</v>
      </c>
      <c r="AG58">
        <f>(AF58-1)*100</f>
        <v>0</v>
      </c>
      <c r="AH58">
        <f>MAX(0,($B$13+$C$13*CL58)/(1+$D$13*CL58)*CE58/(CG58+273)*$E$13)</f>
        <v>0</v>
      </c>
      <c r="AI58" t="s">
        <v>294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294</v>
      </c>
      <c r="AP58">
        <v>0</v>
      </c>
      <c r="AQ58">
        <v>0</v>
      </c>
      <c r="AR58">
        <f>1-AP58/AQ58</f>
        <v>0</v>
      </c>
      <c r="AS58">
        <v>0.5</v>
      </c>
      <c r="AT58">
        <f>BP58</f>
        <v>0</v>
      </c>
      <c r="AU58">
        <f>I58</f>
        <v>0</v>
      </c>
      <c r="AV58">
        <f>AR58*AS58*AT58</f>
        <v>0</v>
      </c>
      <c r="AW58">
        <f>BB58/AQ58</f>
        <v>0</v>
      </c>
      <c r="AX58">
        <f>(AU58-AN58)/AT58</f>
        <v>0</v>
      </c>
      <c r="AY58">
        <f>(AK58-AQ58)/AQ58</f>
        <v>0</v>
      </c>
      <c r="AZ58" t="s">
        <v>294</v>
      </c>
      <c r="BA58">
        <v>0</v>
      </c>
      <c r="BB58">
        <f>AQ58-BA58</f>
        <v>0</v>
      </c>
      <c r="BC58">
        <f>(AQ58-AP58)/(AQ58-BA58)</f>
        <v>0</v>
      </c>
      <c r="BD58">
        <f>(AK58-AQ58)/(AK58-BA58)</f>
        <v>0</v>
      </c>
      <c r="BE58">
        <f>(AQ58-AP58)/(AQ58-AJ58)</f>
        <v>0</v>
      </c>
      <c r="BF58">
        <f>(AK58-AQ58)/(AK58-AJ58)</f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>$B$11*CM58+$C$11*CN58+$F$11*CO58*(1-CR58)</f>
        <v>0</v>
      </c>
      <c r="BP58">
        <f>BO58*BQ58</f>
        <v>0</v>
      </c>
      <c r="BQ58">
        <f>($B$11*$D$9+$C$11*$D$9+$F$11*((DB58+CT58)/MAX(DB58+CT58+DC58, 0.1)*$I$9+DC58/MAX(DB58+CT58+DC58, 0.1)*$J$9))/($B$11+$C$11+$F$11)</f>
        <v>0</v>
      </c>
      <c r="BR58">
        <f>($B$11*$K$9+$C$11*$K$9+$F$11*((DB58+CT58)/MAX(DB58+CT58+DC58, 0.1)*$P$9+DC58/MAX(DB58+CT58+DC58, 0.1)*$Q$9))/($B$11+$C$11+$F$11)</f>
        <v>0</v>
      </c>
      <c r="BS58">
        <v>6</v>
      </c>
      <c r="BT58">
        <v>0.5</v>
      </c>
      <c r="BU58" t="s">
        <v>295</v>
      </c>
      <c r="BV58">
        <v>2</v>
      </c>
      <c r="BW58">
        <v>1621617106.1</v>
      </c>
      <c r="BX58">
        <v>398.950333333333</v>
      </c>
      <c r="BY58">
        <v>420.271333333333</v>
      </c>
      <c r="BZ58">
        <v>16.8439</v>
      </c>
      <c r="CA58">
        <v>12.5125666666667</v>
      </c>
      <c r="CB58">
        <v>390.765</v>
      </c>
      <c r="CC58">
        <v>16.5830666666667</v>
      </c>
      <c r="CD58">
        <v>599.843333333333</v>
      </c>
      <c r="CE58">
        <v>101.279666666667</v>
      </c>
      <c r="CF58">
        <v>0.0996923666666667</v>
      </c>
      <c r="CG58">
        <v>27.5071333333333</v>
      </c>
      <c r="CH58">
        <v>25.8871666666667</v>
      </c>
      <c r="CI58">
        <v>999.9</v>
      </c>
      <c r="CJ58">
        <v>0</v>
      </c>
      <c r="CK58">
        <v>0</v>
      </c>
      <c r="CL58">
        <v>10048.3333333333</v>
      </c>
      <c r="CM58">
        <v>0</v>
      </c>
      <c r="CN58">
        <v>2.97023666666667</v>
      </c>
      <c r="CO58">
        <v>599.821</v>
      </c>
      <c r="CP58">
        <v>0.932972</v>
      </c>
      <c r="CQ58">
        <v>0.0670283</v>
      </c>
      <c r="CR58">
        <v>0</v>
      </c>
      <c r="CS58">
        <v>899.333666666667</v>
      </c>
      <c r="CT58">
        <v>4.99951</v>
      </c>
      <c r="CU58">
        <v>5348.48333333333</v>
      </c>
      <c r="CV58">
        <v>4812.61333333333</v>
      </c>
      <c r="CW58">
        <v>37.937</v>
      </c>
      <c r="CX58">
        <v>41.812</v>
      </c>
      <c r="CY58">
        <v>40.312</v>
      </c>
      <c r="CZ58">
        <v>41.375</v>
      </c>
      <c r="DA58">
        <v>40.479</v>
      </c>
      <c r="DB58">
        <v>554.953333333333</v>
      </c>
      <c r="DC58">
        <v>39.87</v>
      </c>
      <c r="DD58">
        <v>0</v>
      </c>
      <c r="DE58">
        <v>1621617110.8</v>
      </c>
      <c r="DF58">
        <v>0</v>
      </c>
      <c r="DG58">
        <v>900.482</v>
      </c>
      <c r="DH58">
        <v>-9.82538462927773</v>
      </c>
      <c r="DI58">
        <v>-35.3876925172172</v>
      </c>
      <c r="DJ58">
        <v>5354.1012</v>
      </c>
      <c r="DK58">
        <v>15</v>
      </c>
      <c r="DL58">
        <v>1621616362.6</v>
      </c>
      <c r="DM58" t="s">
        <v>296</v>
      </c>
      <c r="DN58">
        <v>1621616342.1</v>
      </c>
      <c r="DO58">
        <v>1621616362.6</v>
      </c>
      <c r="DP58">
        <v>3</v>
      </c>
      <c r="DQ58">
        <v>-0.041</v>
      </c>
      <c r="DR58">
        <v>0.032</v>
      </c>
      <c r="DS58">
        <v>8.331</v>
      </c>
      <c r="DT58">
        <v>0.068</v>
      </c>
      <c r="DU58">
        <v>421</v>
      </c>
      <c r="DV58">
        <v>3</v>
      </c>
      <c r="DW58">
        <v>0.39</v>
      </c>
      <c r="DX58">
        <v>0.05</v>
      </c>
      <c r="DY58">
        <v>-21.6579675</v>
      </c>
      <c r="DZ58">
        <v>0.86761913696062</v>
      </c>
      <c r="EA58">
        <v>0.280183550005617</v>
      </c>
      <c r="EB58">
        <v>0</v>
      </c>
      <c r="EC58">
        <v>900.993264705882</v>
      </c>
      <c r="ED58">
        <v>-9.68611578550662</v>
      </c>
      <c r="EE58">
        <v>0.962595703685781</v>
      </c>
      <c r="EF58">
        <v>1</v>
      </c>
      <c r="EG58">
        <v>4.34369075</v>
      </c>
      <c r="EH58">
        <v>-0.0522095684802958</v>
      </c>
      <c r="EI58">
        <v>0.00891111704207162</v>
      </c>
      <c r="EJ58">
        <v>1</v>
      </c>
      <c r="EK58">
        <v>2</v>
      </c>
      <c r="EL58">
        <v>3</v>
      </c>
      <c r="EM58" t="s">
        <v>308</v>
      </c>
      <c r="EN58">
        <v>100</v>
      </c>
      <c r="EO58">
        <v>100</v>
      </c>
      <c r="EP58">
        <v>8.18</v>
      </c>
      <c r="EQ58">
        <v>0.2615</v>
      </c>
      <c r="ER58">
        <v>5.01928744056008</v>
      </c>
      <c r="ES58">
        <v>0.0095515401478521</v>
      </c>
      <c r="ET58">
        <v>-4.08282145803731e-06</v>
      </c>
      <c r="EU58">
        <v>9.61633180237613e-10</v>
      </c>
      <c r="EV58">
        <v>0.0348779665462137</v>
      </c>
      <c r="EW58">
        <v>0.00964955815971448</v>
      </c>
      <c r="EX58">
        <v>0.000351754833574242</v>
      </c>
      <c r="EY58">
        <v>-6.74969522547015e-06</v>
      </c>
      <c r="EZ58">
        <v>-4</v>
      </c>
      <c r="FA58">
        <v>2054</v>
      </c>
      <c r="FB58">
        <v>1</v>
      </c>
      <c r="FC58">
        <v>24</v>
      </c>
      <c r="FD58">
        <v>12.8</v>
      </c>
      <c r="FE58">
        <v>12.4</v>
      </c>
      <c r="FF58">
        <v>2</v>
      </c>
      <c r="FG58">
        <v>662.507</v>
      </c>
      <c r="FH58">
        <v>402.034</v>
      </c>
      <c r="FI58">
        <v>31.3344</v>
      </c>
      <c r="FJ58">
        <v>27.6746</v>
      </c>
      <c r="FK58">
        <v>30.0003</v>
      </c>
      <c r="FL58">
        <v>27.9341</v>
      </c>
      <c r="FM58">
        <v>27.9108</v>
      </c>
      <c r="FN58">
        <v>21.0783</v>
      </c>
      <c r="FO58">
        <v>0</v>
      </c>
      <c r="FP58">
        <v>14.1761</v>
      </c>
      <c r="FQ58">
        <v>31.35</v>
      </c>
      <c r="FR58">
        <v>420</v>
      </c>
      <c r="FS58">
        <v>16.9481</v>
      </c>
      <c r="FT58">
        <v>99.836</v>
      </c>
      <c r="FU58">
        <v>100.179</v>
      </c>
    </row>
    <row r="59" spans="1:177">
      <c r="A59">
        <v>43</v>
      </c>
      <c r="B59">
        <v>1621617122.1</v>
      </c>
      <c r="C59">
        <v>630</v>
      </c>
      <c r="D59" t="s">
        <v>382</v>
      </c>
      <c r="E59" t="s">
        <v>383</v>
      </c>
      <c r="G59">
        <v>1621617121.1</v>
      </c>
      <c r="H59">
        <f>CD59*AF59*(BZ59-CA59)/(100*BS59*(1000-AF59*BZ59))</f>
        <v>0</v>
      </c>
      <c r="I59">
        <f>CD59*AF59*(BY59-BX59*(1000-AF59*CA59)/(1000-AF59*BZ59))/(100*BS59)</f>
        <v>0</v>
      </c>
      <c r="J59">
        <f>BX59 - IF(AF59&gt;1, I59*BS59*100.0/(AH59*CL59), 0)</f>
        <v>0</v>
      </c>
      <c r="K59">
        <f>((Q59-H59/2)*J59-I59)/(Q59+H59/2)</f>
        <v>0</v>
      </c>
      <c r="L59">
        <f>K59*(CE59+CF59)/1000.0</f>
        <v>0</v>
      </c>
      <c r="M59">
        <f>(BX59 - IF(AF59&gt;1, I59*BS59*100.0/(AH59*CL59), 0))*(CE59+CF59)/1000.0</f>
        <v>0</v>
      </c>
      <c r="N59">
        <f>2.0/((1/P59-1/O59)+SIGN(P59)*SQRT((1/P59-1/O59)*(1/P59-1/O59) + 4*BT59/((BT59+1)*(BT59+1))*(2*1/P59*1/O59-1/O59*1/O59)))</f>
        <v>0</v>
      </c>
      <c r="O59">
        <f>IF(LEFT(BU59,1)&lt;&gt;"0",IF(LEFT(BU59,1)="1",3.0,BV59),$D$5+$E$5*(CL59*CE59/($K$5*1000))+$F$5*(CL59*CE59/($K$5*1000))*MAX(MIN(BS59,$J$5),$I$5)*MAX(MIN(BS59,$J$5),$I$5)+$G$5*MAX(MIN(BS59,$J$5),$I$5)*(CL59*CE59/($K$5*1000))+$H$5*(CL59*CE59/($K$5*1000))*(CL59*CE59/($K$5*1000)))</f>
        <v>0</v>
      </c>
      <c r="P59">
        <f>H59*(1000-(1000*0.61365*exp(17.502*T59/(240.97+T59))/(CE59+CF59)+BZ59)/2)/(1000*0.61365*exp(17.502*T59/(240.97+T59))/(CE59+CF59)-BZ59)</f>
        <v>0</v>
      </c>
      <c r="Q59">
        <f>1/((BT59+1)/(N59/1.6)+1/(O59/1.37)) + BT59/((BT59+1)/(N59/1.6) + BT59/(O59/1.37))</f>
        <v>0</v>
      </c>
      <c r="R59">
        <f>(BP59*BR59)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BZ59*(CE59+CF59)/1000</f>
        <v>0</v>
      </c>
      <c r="X59">
        <f>0.61365*exp(17.502*CG59/(240.97+CG59))</f>
        <v>0</v>
      </c>
      <c r="Y59">
        <f>(U59-BZ59*(CE59+CF59)/1000)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0</v>
      </c>
      <c r="AE59">
        <v>0</v>
      </c>
      <c r="AF59">
        <f>IF(AD59*$H$13&gt;=AH59,1.0,(AH59/(AH59-AD59*$H$13)))</f>
        <v>0</v>
      </c>
      <c r="AG59">
        <f>(AF59-1)*100</f>
        <v>0</v>
      </c>
      <c r="AH59">
        <f>MAX(0,($B$13+$C$13*CL59)/(1+$D$13*CL59)*CE59/(CG59+273)*$E$13)</f>
        <v>0</v>
      </c>
      <c r="AI59" t="s">
        <v>294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294</v>
      </c>
      <c r="AP59">
        <v>0</v>
      </c>
      <c r="AQ59">
        <v>0</v>
      </c>
      <c r="AR59">
        <f>1-AP59/AQ59</f>
        <v>0</v>
      </c>
      <c r="AS59">
        <v>0.5</v>
      </c>
      <c r="AT59">
        <f>BP59</f>
        <v>0</v>
      </c>
      <c r="AU59">
        <f>I59</f>
        <v>0</v>
      </c>
      <c r="AV59">
        <f>AR59*AS59*AT59</f>
        <v>0</v>
      </c>
      <c r="AW59">
        <f>BB59/AQ59</f>
        <v>0</v>
      </c>
      <c r="AX59">
        <f>(AU59-AN59)/AT59</f>
        <v>0</v>
      </c>
      <c r="AY59">
        <f>(AK59-AQ59)/AQ59</f>
        <v>0</v>
      </c>
      <c r="AZ59" t="s">
        <v>294</v>
      </c>
      <c r="BA59">
        <v>0</v>
      </c>
      <c r="BB59">
        <f>AQ59-BA59</f>
        <v>0</v>
      </c>
      <c r="BC59">
        <f>(AQ59-AP59)/(AQ59-BA59)</f>
        <v>0</v>
      </c>
      <c r="BD59">
        <f>(AK59-AQ59)/(AK59-BA59)</f>
        <v>0</v>
      </c>
      <c r="BE59">
        <f>(AQ59-AP59)/(AQ59-AJ59)</f>
        <v>0</v>
      </c>
      <c r="BF59">
        <f>(AK59-AQ59)/(AK59-AJ59)</f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f>$B$11*CM59+$C$11*CN59+$F$11*CO59*(1-CR59)</f>
        <v>0</v>
      </c>
      <c r="BP59">
        <f>BO59*BQ59</f>
        <v>0</v>
      </c>
      <c r="BQ59">
        <f>($B$11*$D$9+$C$11*$D$9+$F$11*((DB59+CT59)/MAX(DB59+CT59+DC59, 0.1)*$I$9+DC59/MAX(DB59+CT59+DC59, 0.1)*$J$9))/($B$11+$C$11+$F$11)</f>
        <v>0</v>
      </c>
      <c r="BR59">
        <f>($B$11*$K$9+$C$11*$K$9+$F$11*((DB59+CT59)/MAX(DB59+CT59+DC59, 0.1)*$P$9+DC59/MAX(DB59+CT59+DC59, 0.1)*$Q$9))/($B$11+$C$11+$F$11)</f>
        <v>0</v>
      </c>
      <c r="BS59">
        <v>6</v>
      </c>
      <c r="BT59">
        <v>0.5</v>
      </c>
      <c r="BU59" t="s">
        <v>295</v>
      </c>
      <c r="BV59">
        <v>2</v>
      </c>
      <c r="BW59">
        <v>1621617121.1</v>
      </c>
      <c r="BX59">
        <v>398.521333333333</v>
      </c>
      <c r="BY59">
        <v>419.997</v>
      </c>
      <c r="BZ59">
        <v>17.4913666666667</v>
      </c>
      <c r="CA59">
        <v>13.2388333333333</v>
      </c>
      <c r="CB59">
        <v>390.338666666667</v>
      </c>
      <c r="CC59">
        <v>17.2204666666667</v>
      </c>
      <c r="CD59">
        <v>600.092333333333</v>
      </c>
      <c r="CE59">
        <v>101.281333333333</v>
      </c>
      <c r="CF59">
        <v>0.100363633333333</v>
      </c>
      <c r="CG59">
        <v>27.8480333333333</v>
      </c>
      <c r="CH59">
        <v>26.2123333333333</v>
      </c>
      <c r="CI59">
        <v>999.9</v>
      </c>
      <c r="CJ59">
        <v>0</v>
      </c>
      <c r="CK59">
        <v>0</v>
      </c>
      <c r="CL59">
        <v>9960</v>
      </c>
      <c r="CM59">
        <v>0</v>
      </c>
      <c r="CN59">
        <v>2.77046</v>
      </c>
      <c r="CO59">
        <v>600.118333333333</v>
      </c>
      <c r="CP59">
        <v>0.933007</v>
      </c>
      <c r="CQ59">
        <v>0.0669932</v>
      </c>
      <c r="CR59">
        <v>0</v>
      </c>
      <c r="CS59">
        <v>897.015666666667</v>
      </c>
      <c r="CT59">
        <v>4.99951</v>
      </c>
      <c r="CU59">
        <v>5335.03666666667</v>
      </c>
      <c r="CV59">
        <v>4815.06333333333</v>
      </c>
      <c r="CW59">
        <v>38</v>
      </c>
      <c r="CX59">
        <v>41.812</v>
      </c>
      <c r="CY59">
        <v>40.333</v>
      </c>
      <c r="CZ59">
        <v>41.3956666666667</v>
      </c>
      <c r="DA59">
        <v>40.5</v>
      </c>
      <c r="DB59">
        <v>555.25</v>
      </c>
      <c r="DC59">
        <v>39.87</v>
      </c>
      <c r="DD59">
        <v>0</v>
      </c>
      <c r="DE59">
        <v>1621617125.8</v>
      </c>
      <c r="DF59">
        <v>0</v>
      </c>
      <c r="DG59">
        <v>898.000346153846</v>
      </c>
      <c r="DH59">
        <v>-10.4138461590209</v>
      </c>
      <c r="DI59">
        <v>-71.183589779044</v>
      </c>
      <c r="DJ59">
        <v>5341.36384615385</v>
      </c>
      <c r="DK59">
        <v>15</v>
      </c>
      <c r="DL59">
        <v>1621616362.6</v>
      </c>
      <c r="DM59" t="s">
        <v>296</v>
      </c>
      <c r="DN59">
        <v>1621616342.1</v>
      </c>
      <c r="DO59">
        <v>1621616362.6</v>
      </c>
      <c r="DP59">
        <v>3</v>
      </c>
      <c r="DQ59">
        <v>-0.041</v>
      </c>
      <c r="DR59">
        <v>0.032</v>
      </c>
      <c r="DS59">
        <v>8.331</v>
      </c>
      <c r="DT59">
        <v>0.068</v>
      </c>
      <c r="DU59">
        <v>421</v>
      </c>
      <c r="DV59">
        <v>3</v>
      </c>
      <c r="DW59">
        <v>0.39</v>
      </c>
      <c r="DX59">
        <v>0.05</v>
      </c>
      <c r="DY59">
        <v>-21.52956</v>
      </c>
      <c r="DZ59">
        <v>0.116339212007529</v>
      </c>
      <c r="EA59">
        <v>0.238987247358515</v>
      </c>
      <c r="EB59">
        <v>1</v>
      </c>
      <c r="EC59">
        <v>898.648771428571</v>
      </c>
      <c r="ED59">
        <v>-10.1442898049485</v>
      </c>
      <c r="EE59">
        <v>1.03890932055041</v>
      </c>
      <c r="EF59">
        <v>0</v>
      </c>
      <c r="EG59">
        <v>4.30935675</v>
      </c>
      <c r="EH59">
        <v>-0.312776172607879</v>
      </c>
      <c r="EI59">
        <v>0.0321165728547972</v>
      </c>
      <c r="EJ59">
        <v>0</v>
      </c>
      <c r="EK59">
        <v>1</v>
      </c>
      <c r="EL59">
        <v>3</v>
      </c>
      <c r="EM59" t="s">
        <v>315</v>
      </c>
      <c r="EN59">
        <v>100</v>
      </c>
      <c r="EO59">
        <v>100</v>
      </c>
      <c r="EP59">
        <v>8.186</v>
      </c>
      <c r="EQ59">
        <v>0.2716</v>
      </c>
      <c r="ER59">
        <v>5.01928744056008</v>
      </c>
      <c r="ES59">
        <v>0.0095515401478521</v>
      </c>
      <c r="ET59">
        <v>-4.08282145803731e-06</v>
      </c>
      <c r="EU59">
        <v>9.61633180237613e-10</v>
      </c>
      <c r="EV59">
        <v>0.0348779665462137</v>
      </c>
      <c r="EW59">
        <v>0.00964955815971448</v>
      </c>
      <c r="EX59">
        <v>0.000351754833574242</v>
      </c>
      <c r="EY59">
        <v>-6.74969522547015e-06</v>
      </c>
      <c r="EZ59">
        <v>-4</v>
      </c>
      <c r="FA59">
        <v>2054</v>
      </c>
      <c r="FB59">
        <v>1</v>
      </c>
      <c r="FC59">
        <v>24</v>
      </c>
      <c r="FD59">
        <v>13</v>
      </c>
      <c r="FE59">
        <v>12.7</v>
      </c>
      <c r="FF59">
        <v>2</v>
      </c>
      <c r="FG59">
        <v>662.578</v>
      </c>
      <c r="FH59">
        <v>402.916</v>
      </c>
      <c r="FI59">
        <v>31.8352</v>
      </c>
      <c r="FJ59">
        <v>27.6746</v>
      </c>
      <c r="FK59">
        <v>30</v>
      </c>
      <c r="FL59">
        <v>27.9269</v>
      </c>
      <c r="FM59">
        <v>27.9037</v>
      </c>
      <c r="FN59">
        <v>21.0672</v>
      </c>
      <c r="FO59">
        <v>0</v>
      </c>
      <c r="FP59">
        <v>19.5703</v>
      </c>
      <c r="FQ59">
        <v>31.89</v>
      </c>
      <c r="FR59">
        <v>420</v>
      </c>
      <c r="FS59">
        <v>18.4183</v>
      </c>
      <c r="FT59">
        <v>99.8357</v>
      </c>
      <c r="FU59">
        <v>100.185</v>
      </c>
    </row>
    <row r="60" spans="1:177">
      <c r="A60">
        <v>44</v>
      </c>
      <c r="B60">
        <v>1621617137.1</v>
      </c>
      <c r="C60">
        <v>645</v>
      </c>
      <c r="D60" t="s">
        <v>384</v>
      </c>
      <c r="E60" t="s">
        <v>385</v>
      </c>
      <c r="G60">
        <v>1621617136.1</v>
      </c>
      <c r="H60">
        <f>CD60*AF60*(BZ60-CA60)/(100*BS60*(1000-AF60*BZ60))</f>
        <v>0</v>
      </c>
      <c r="I60">
        <f>CD60*AF60*(BY60-BX60*(1000-AF60*CA60)/(1000-AF60*BZ60))/(100*BS60)</f>
        <v>0</v>
      </c>
      <c r="J60">
        <f>BX60 - IF(AF60&gt;1, I60*BS60*100.0/(AH60*CL60), 0)</f>
        <v>0</v>
      </c>
      <c r="K60">
        <f>((Q60-H60/2)*J60-I60)/(Q60+H60/2)</f>
        <v>0</v>
      </c>
      <c r="L60">
        <f>K60*(CE60+CF60)/1000.0</f>
        <v>0</v>
      </c>
      <c r="M60">
        <f>(BX60 - IF(AF60&gt;1, I60*BS60*100.0/(AH60*CL60), 0))*(CE60+CF60)/1000.0</f>
        <v>0</v>
      </c>
      <c r="N60">
        <f>2.0/((1/P60-1/O60)+SIGN(P60)*SQRT((1/P60-1/O60)*(1/P60-1/O60) + 4*BT60/((BT60+1)*(BT60+1))*(2*1/P60*1/O60-1/O60*1/O60)))</f>
        <v>0</v>
      </c>
      <c r="O60">
        <f>IF(LEFT(BU60,1)&lt;&gt;"0",IF(LEFT(BU60,1)="1",3.0,BV60),$D$5+$E$5*(CL60*CE60/($K$5*1000))+$F$5*(CL60*CE60/($K$5*1000))*MAX(MIN(BS60,$J$5),$I$5)*MAX(MIN(BS60,$J$5),$I$5)+$G$5*MAX(MIN(BS60,$J$5),$I$5)*(CL60*CE60/($K$5*1000))+$H$5*(CL60*CE60/($K$5*1000))*(CL60*CE60/($K$5*1000)))</f>
        <v>0</v>
      </c>
      <c r="P60">
        <f>H60*(1000-(1000*0.61365*exp(17.502*T60/(240.97+T60))/(CE60+CF60)+BZ60)/2)/(1000*0.61365*exp(17.502*T60/(240.97+T60))/(CE60+CF60)-BZ60)</f>
        <v>0</v>
      </c>
      <c r="Q60">
        <f>1/((BT60+1)/(N60/1.6)+1/(O60/1.37)) + BT60/((BT60+1)/(N60/1.6) + BT60/(O60/1.37))</f>
        <v>0</v>
      </c>
      <c r="R60">
        <f>(BP60*BR60)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BZ60*(CE60+CF60)/1000</f>
        <v>0</v>
      </c>
      <c r="X60">
        <f>0.61365*exp(17.502*CG60/(240.97+CG60))</f>
        <v>0</v>
      </c>
      <c r="Y60">
        <f>(U60-BZ60*(CE60+CF60)/1000)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0</v>
      </c>
      <c r="AE60">
        <v>0</v>
      </c>
      <c r="AF60">
        <f>IF(AD60*$H$13&gt;=AH60,1.0,(AH60/(AH60-AD60*$H$13)))</f>
        <v>0</v>
      </c>
      <c r="AG60">
        <f>(AF60-1)*100</f>
        <v>0</v>
      </c>
      <c r="AH60">
        <f>MAX(0,($B$13+$C$13*CL60)/(1+$D$13*CL60)*CE60/(CG60+273)*$E$13)</f>
        <v>0</v>
      </c>
      <c r="AI60" t="s">
        <v>294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294</v>
      </c>
      <c r="AP60">
        <v>0</v>
      </c>
      <c r="AQ60">
        <v>0</v>
      </c>
      <c r="AR60">
        <f>1-AP60/AQ60</f>
        <v>0</v>
      </c>
      <c r="AS60">
        <v>0.5</v>
      </c>
      <c r="AT60">
        <f>BP60</f>
        <v>0</v>
      </c>
      <c r="AU60">
        <f>I60</f>
        <v>0</v>
      </c>
      <c r="AV60">
        <f>AR60*AS60*AT60</f>
        <v>0</v>
      </c>
      <c r="AW60">
        <f>BB60/AQ60</f>
        <v>0</v>
      </c>
      <c r="AX60">
        <f>(AU60-AN60)/AT60</f>
        <v>0</v>
      </c>
      <c r="AY60">
        <f>(AK60-AQ60)/AQ60</f>
        <v>0</v>
      </c>
      <c r="AZ60" t="s">
        <v>294</v>
      </c>
      <c r="BA60">
        <v>0</v>
      </c>
      <c r="BB60">
        <f>AQ60-BA60</f>
        <v>0</v>
      </c>
      <c r="BC60">
        <f>(AQ60-AP60)/(AQ60-BA60)</f>
        <v>0</v>
      </c>
      <c r="BD60">
        <f>(AK60-AQ60)/(AK60-BA60)</f>
        <v>0</v>
      </c>
      <c r="BE60">
        <f>(AQ60-AP60)/(AQ60-AJ60)</f>
        <v>0</v>
      </c>
      <c r="BF60">
        <f>(AK60-AQ60)/(AK60-AJ60)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f>$B$11*CM60+$C$11*CN60+$F$11*CO60*(1-CR60)</f>
        <v>0</v>
      </c>
      <c r="BP60">
        <f>BO60*BQ60</f>
        <v>0</v>
      </c>
      <c r="BQ60">
        <f>($B$11*$D$9+$C$11*$D$9+$F$11*((DB60+CT60)/MAX(DB60+CT60+DC60, 0.1)*$I$9+DC60/MAX(DB60+CT60+DC60, 0.1)*$J$9))/($B$11+$C$11+$F$11)</f>
        <v>0</v>
      </c>
      <c r="BR60">
        <f>($B$11*$K$9+$C$11*$K$9+$F$11*((DB60+CT60)/MAX(DB60+CT60+DC60, 0.1)*$P$9+DC60/MAX(DB60+CT60+DC60, 0.1)*$Q$9))/($B$11+$C$11+$F$11)</f>
        <v>0</v>
      </c>
      <c r="BS60">
        <v>6</v>
      </c>
      <c r="BT60">
        <v>0.5</v>
      </c>
      <c r="BU60" t="s">
        <v>295</v>
      </c>
      <c r="BV60">
        <v>2</v>
      </c>
      <c r="BW60">
        <v>1621617136.1</v>
      </c>
      <c r="BX60">
        <v>398.241666666667</v>
      </c>
      <c r="BY60">
        <v>419.851333333333</v>
      </c>
      <c r="BZ60">
        <v>18.3148666666667</v>
      </c>
      <c r="CA60">
        <v>14.2552666666667</v>
      </c>
      <c r="CB60">
        <v>390.060666666667</v>
      </c>
      <c r="CC60">
        <v>18.0312333333333</v>
      </c>
      <c r="CD60">
        <v>600.176333333333</v>
      </c>
      <c r="CE60">
        <v>101.282666666667</v>
      </c>
      <c r="CF60">
        <v>0.1001879</v>
      </c>
      <c r="CG60">
        <v>28.1882666666667</v>
      </c>
      <c r="CH60">
        <v>26.5685</v>
      </c>
      <c r="CI60">
        <v>999.9</v>
      </c>
      <c r="CJ60">
        <v>0</v>
      </c>
      <c r="CK60">
        <v>0</v>
      </c>
      <c r="CL60">
        <v>10050</v>
      </c>
      <c r="CM60">
        <v>0</v>
      </c>
      <c r="CN60">
        <v>2.94008</v>
      </c>
      <c r="CO60">
        <v>600.118333333333</v>
      </c>
      <c r="CP60">
        <v>0.933007</v>
      </c>
      <c r="CQ60">
        <v>0.0669932</v>
      </c>
      <c r="CR60">
        <v>0</v>
      </c>
      <c r="CS60">
        <v>894.231666666667</v>
      </c>
      <c r="CT60">
        <v>4.99951</v>
      </c>
      <c r="CU60">
        <v>5321.10333333333</v>
      </c>
      <c r="CV60">
        <v>4815.06333333333</v>
      </c>
      <c r="CW60">
        <v>38</v>
      </c>
      <c r="CX60">
        <v>41.812</v>
      </c>
      <c r="CY60">
        <v>40.375</v>
      </c>
      <c r="CZ60">
        <v>41.375</v>
      </c>
      <c r="DA60">
        <v>40.562</v>
      </c>
      <c r="DB60">
        <v>555.25</v>
      </c>
      <c r="DC60">
        <v>39.87</v>
      </c>
      <c r="DD60">
        <v>0</v>
      </c>
      <c r="DE60">
        <v>1621617140.8</v>
      </c>
      <c r="DF60">
        <v>0</v>
      </c>
      <c r="DG60">
        <v>895.37608</v>
      </c>
      <c r="DH60">
        <v>-10.6154615685082</v>
      </c>
      <c r="DI60">
        <v>-56.488461596067</v>
      </c>
      <c r="DJ60">
        <v>5326.0616</v>
      </c>
      <c r="DK60">
        <v>15</v>
      </c>
      <c r="DL60">
        <v>1621616362.6</v>
      </c>
      <c r="DM60" t="s">
        <v>296</v>
      </c>
      <c r="DN60">
        <v>1621616342.1</v>
      </c>
      <c r="DO60">
        <v>1621616362.6</v>
      </c>
      <c r="DP60">
        <v>3</v>
      </c>
      <c r="DQ60">
        <v>-0.041</v>
      </c>
      <c r="DR60">
        <v>0.032</v>
      </c>
      <c r="DS60">
        <v>8.331</v>
      </c>
      <c r="DT60">
        <v>0.068</v>
      </c>
      <c r="DU60">
        <v>421</v>
      </c>
      <c r="DV60">
        <v>3</v>
      </c>
      <c r="DW60">
        <v>0.39</v>
      </c>
      <c r="DX60">
        <v>0.05</v>
      </c>
      <c r="DY60">
        <v>-21.4373275</v>
      </c>
      <c r="DZ60">
        <v>-0.27374296435265</v>
      </c>
      <c r="EA60">
        <v>0.237673695418214</v>
      </c>
      <c r="EB60">
        <v>1</v>
      </c>
      <c r="EC60">
        <v>896.093828571429</v>
      </c>
      <c r="ED60">
        <v>-10.0443991201758</v>
      </c>
      <c r="EE60">
        <v>1.03148313429088</v>
      </c>
      <c r="EF60">
        <v>0</v>
      </c>
      <c r="EG60">
        <v>4.1895145</v>
      </c>
      <c r="EH60">
        <v>-0.640598048780499</v>
      </c>
      <c r="EI60">
        <v>0.0630326117557412</v>
      </c>
      <c r="EJ60">
        <v>0</v>
      </c>
      <c r="EK60">
        <v>1</v>
      </c>
      <c r="EL60">
        <v>3</v>
      </c>
      <c r="EM60" t="s">
        <v>315</v>
      </c>
      <c r="EN60">
        <v>100</v>
      </c>
      <c r="EO60">
        <v>100</v>
      </c>
      <c r="EP60">
        <v>8.182</v>
      </c>
      <c r="EQ60">
        <v>0.2847</v>
      </c>
      <c r="ER60">
        <v>5.01928744056008</v>
      </c>
      <c r="ES60">
        <v>0.0095515401478521</v>
      </c>
      <c r="ET60">
        <v>-4.08282145803731e-06</v>
      </c>
      <c r="EU60">
        <v>9.61633180237613e-10</v>
      </c>
      <c r="EV60">
        <v>0.0348779665462137</v>
      </c>
      <c r="EW60">
        <v>0.00964955815971448</v>
      </c>
      <c r="EX60">
        <v>0.000351754833574242</v>
      </c>
      <c r="EY60">
        <v>-6.74969522547015e-06</v>
      </c>
      <c r="EZ60">
        <v>-4</v>
      </c>
      <c r="FA60">
        <v>2054</v>
      </c>
      <c r="FB60">
        <v>1</v>
      </c>
      <c r="FC60">
        <v>24</v>
      </c>
      <c r="FD60">
        <v>13.2</v>
      </c>
      <c r="FE60">
        <v>12.9</v>
      </c>
      <c r="FF60">
        <v>2</v>
      </c>
      <c r="FG60">
        <v>661.695</v>
      </c>
      <c r="FH60">
        <v>404.507</v>
      </c>
      <c r="FI60">
        <v>32.3298</v>
      </c>
      <c r="FJ60">
        <v>27.6746</v>
      </c>
      <c r="FK60">
        <v>30.0001</v>
      </c>
      <c r="FL60">
        <v>27.9175</v>
      </c>
      <c r="FM60">
        <v>27.8967</v>
      </c>
      <c r="FN60">
        <v>21.0906</v>
      </c>
      <c r="FO60">
        <v>0</v>
      </c>
      <c r="FP60">
        <v>26.0097</v>
      </c>
      <c r="FQ60">
        <v>32.36</v>
      </c>
      <c r="FR60">
        <v>420</v>
      </c>
      <c r="FS60">
        <v>19.8964</v>
      </c>
      <c r="FT60">
        <v>99.8422</v>
      </c>
      <c r="FU60">
        <v>100.183</v>
      </c>
    </row>
    <row r="61" spans="1:177">
      <c r="A61">
        <v>45</v>
      </c>
      <c r="B61">
        <v>1621617152.1</v>
      </c>
      <c r="C61">
        <v>660</v>
      </c>
      <c r="D61" t="s">
        <v>386</v>
      </c>
      <c r="E61" t="s">
        <v>387</v>
      </c>
      <c r="G61">
        <v>1621617151.1</v>
      </c>
      <c r="H61">
        <f>CD61*AF61*(BZ61-CA61)/(100*BS61*(1000-AF61*BZ61))</f>
        <v>0</v>
      </c>
      <c r="I61">
        <f>CD61*AF61*(BY61-BX61*(1000-AF61*CA61)/(1000-AF61*BZ61))/(100*BS61)</f>
        <v>0</v>
      </c>
      <c r="J61">
        <f>BX61 - IF(AF61&gt;1, I61*BS61*100.0/(AH61*CL61), 0)</f>
        <v>0</v>
      </c>
      <c r="K61">
        <f>((Q61-H61/2)*J61-I61)/(Q61+H61/2)</f>
        <v>0</v>
      </c>
      <c r="L61">
        <f>K61*(CE61+CF61)/1000.0</f>
        <v>0</v>
      </c>
      <c r="M61">
        <f>(BX61 - IF(AF61&gt;1, I61*BS61*100.0/(AH61*CL61), 0))*(CE61+CF61)/1000.0</f>
        <v>0</v>
      </c>
      <c r="N61">
        <f>2.0/((1/P61-1/O61)+SIGN(P61)*SQRT((1/P61-1/O61)*(1/P61-1/O61) + 4*BT61/((BT61+1)*(BT61+1))*(2*1/P61*1/O61-1/O61*1/O61)))</f>
        <v>0</v>
      </c>
      <c r="O61">
        <f>IF(LEFT(BU61,1)&lt;&gt;"0",IF(LEFT(BU61,1)="1",3.0,BV61),$D$5+$E$5*(CL61*CE61/($K$5*1000))+$F$5*(CL61*CE61/($K$5*1000))*MAX(MIN(BS61,$J$5),$I$5)*MAX(MIN(BS61,$J$5),$I$5)+$G$5*MAX(MIN(BS61,$J$5),$I$5)*(CL61*CE61/($K$5*1000))+$H$5*(CL61*CE61/($K$5*1000))*(CL61*CE61/($K$5*1000)))</f>
        <v>0</v>
      </c>
      <c r="P61">
        <f>H61*(1000-(1000*0.61365*exp(17.502*T61/(240.97+T61))/(CE61+CF61)+BZ61)/2)/(1000*0.61365*exp(17.502*T61/(240.97+T61))/(CE61+CF61)-BZ61)</f>
        <v>0</v>
      </c>
      <c r="Q61">
        <f>1/((BT61+1)/(N61/1.6)+1/(O61/1.37)) + BT61/((BT61+1)/(N61/1.6) + BT61/(O61/1.37))</f>
        <v>0</v>
      </c>
      <c r="R61">
        <f>(BP61*BR61)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BZ61*(CE61+CF61)/1000</f>
        <v>0</v>
      </c>
      <c r="X61">
        <f>0.61365*exp(17.502*CG61/(240.97+CG61))</f>
        <v>0</v>
      </c>
      <c r="Y61">
        <f>(U61-BZ61*(CE61+CF61)/1000)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0</v>
      </c>
      <c r="AE61">
        <v>0</v>
      </c>
      <c r="AF61">
        <f>IF(AD61*$H$13&gt;=AH61,1.0,(AH61/(AH61-AD61*$H$13)))</f>
        <v>0</v>
      </c>
      <c r="AG61">
        <f>(AF61-1)*100</f>
        <v>0</v>
      </c>
      <c r="AH61">
        <f>MAX(0,($B$13+$C$13*CL61)/(1+$D$13*CL61)*CE61/(CG61+273)*$E$13)</f>
        <v>0</v>
      </c>
      <c r="AI61" t="s">
        <v>294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294</v>
      </c>
      <c r="AP61">
        <v>0</v>
      </c>
      <c r="AQ61">
        <v>0</v>
      </c>
      <c r="AR61">
        <f>1-AP61/AQ61</f>
        <v>0</v>
      </c>
      <c r="AS61">
        <v>0.5</v>
      </c>
      <c r="AT61">
        <f>BP61</f>
        <v>0</v>
      </c>
      <c r="AU61">
        <f>I61</f>
        <v>0</v>
      </c>
      <c r="AV61">
        <f>AR61*AS61*AT61</f>
        <v>0</v>
      </c>
      <c r="AW61">
        <f>BB61/AQ61</f>
        <v>0</v>
      </c>
      <c r="AX61">
        <f>(AU61-AN61)/AT61</f>
        <v>0</v>
      </c>
      <c r="AY61">
        <f>(AK61-AQ61)/AQ61</f>
        <v>0</v>
      </c>
      <c r="AZ61" t="s">
        <v>294</v>
      </c>
      <c r="BA61">
        <v>0</v>
      </c>
      <c r="BB61">
        <f>AQ61-BA61</f>
        <v>0</v>
      </c>
      <c r="BC61">
        <f>(AQ61-AP61)/(AQ61-BA61)</f>
        <v>0</v>
      </c>
      <c r="BD61">
        <f>(AK61-AQ61)/(AK61-BA61)</f>
        <v>0</v>
      </c>
      <c r="BE61">
        <f>(AQ61-AP61)/(AQ61-AJ61)</f>
        <v>0</v>
      </c>
      <c r="BF61">
        <f>(AK61-AQ61)/(AK61-AJ61)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f>$B$11*CM61+$C$11*CN61+$F$11*CO61*(1-CR61)</f>
        <v>0</v>
      </c>
      <c r="BP61">
        <f>BO61*BQ61</f>
        <v>0</v>
      </c>
      <c r="BQ61">
        <f>($B$11*$D$9+$C$11*$D$9+$F$11*((DB61+CT61)/MAX(DB61+CT61+DC61, 0.1)*$I$9+DC61/MAX(DB61+CT61+DC61, 0.1)*$J$9))/($B$11+$C$11+$F$11)</f>
        <v>0</v>
      </c>
      <c r="BR61">
        <f>($B$11*$K$9+$C$11*$K$9+$F$11*((DB61+CT61)/MAX(DB61+CT61+DC61, 0.1)*$P$9+DC61/MAX(DB61+CT61+DC61, 0.1)*$Q$9))/($B$11+$C$11+$F$11)</f>
        <v>0</v>
      </c>
      <c r="BS61">
        <v>6</v>
      </c>
      <c r="BT61">
        <v>0.5</v>
      </c>
      <c r="BU61" t="s">
        <v>295</v>
      </c>
      <c r="BV61">
        <v>2</v>
      </c>
      <c r="BW61">
        <v>1621617151.1</v>
      </c>
      <c r="BX61">
        <v>398.289</v>
      </c>
      <c r="BY61">
        <v>419.730666666667</v>
      </c>
      <c r="BZ61">
        <v>19.4080666666667</v>
      </c>
      <c r="CA61">
        <v>15.5573333333333</v>
      </c>
      <c r="CB61">
        <v>390.107666666667</v>
      </c>
      <c r="CC61">
        <v>19.1075333333333</v>
      </c>
      <c r="CD61">
        <v>599.998666666667</v>
      </c>
      <c r="CE61">
        <v>101.282333333333</v>
      </c>
      <c r="CF61">
        <v>0.1005</v>
      </c>
      <c r="CG61">
        <v>28.5323333333333</v>
      </c>
      <c r="CH61">
        <v>26.9201333333333</v>
      </c>
      <c r="CI61">
        <v>999.9</v>
      </c>
      <c r="CJ61">
        <v>0</v>
      </c>
      <c r="CK61">
        <v>0</v>
      </c>
      <c r="CL61">
        <v>9913.33333333333</v>
      </c>
      <c r="CM61">
        <v>0</v>
      </c>
      <c r="CN61">
        <v>2.827</v>
      </c>
      <c r="CO61">
        <v>599.988333333333</v>
      </c>
      <c r="CP61">
        <v>0.932995333333333</v>
      </c>
      <c r="CQ61">
        <v>0.0670049</v>
      </c>
      <c r="CR61">
        <v>0</v>
      </c>
      <c r="CS61">
        <v>891.569</v>
      </c>
      <c r="CT61">
        <v>4.99951</v>
      </c>
      <c r="CU61">
        <v>5302.95333333333</v>
      </c>
      <c r="CV61">
        <v>4813.99333333333</v>
      </c>
      <c r="CW61">
        <v>38</v>
      </c>
      <c r="CX61">
        <v>41.812</v>
      </c>
      <c r="CY61">
        <v>40.375</v>
      </c>
      <c r="CZ61">
        <v>41.437</v>
      </c>
      <c r="DA61">
        <v>40.625</v>
      </c>
      <c r="DB61">
        <v>555.12</v>
      </c>
      <c r="DC61">
        <v>39.87</v>
      </c>
      <c r="DD61">
        <v>0</v>
      </c>
      <c r="DE61">
        <v>1621617155.8</v>
      </c>
      <c r="DF61">
        <v>0</v>
      </c>
      <c r="DG61">
        <v>892.620346153846</v>
      </c>
      <c r="DH61">
        <v>-10.4132991622156</v>
      </c>
      <c r="DI61">
        <v>-69.6102565581356</v>
      </c>
      <c r="DJ61">
        <v>5310.95230769231</v>
      </c>
      <c r="DK61">
        <v>15</v>
      </c>
      <c r="DL61">
        <v>1621616362.6</v>
      </c>
      <c r="DM61" t="s">
        <v>296</v>
      </c>
      <c r="DN61">
        <v>1621616342.1</v>
      </c>
      <c r="DO61">
        <v>1621616362.6</v>
      </c>
      <c r="DP61">
        <v>3</v>
      </c>
      <c r="DQ61">
        <v>-0.041</v>
      </c>
      <c r="DR61">
        <v>0.032</v>
      </c>
      <c r="DS61">
        <v>8.331</v>
      </c>
      <c r="DT61">
        <v>0.068</v>
      </c>
      <c r="DU61">
        <v>421</v>
      </c>
      <c r="DV61">
        <v>3</v>
      </c>
      <c r="DW61">
        <v>0.39</v>
      </c>
      <c r="DX61">
        <v>0.05</v>
      </c>
      <c r="DY61">
        <v>-21.4708675</v>
      </c>
      <c r="DZ61">
        <v>0.454983489681096</v>
      </c>
      <c r="EA61">
        <v>0.154972204584403</v>
      </c>
      <c r="EB61">
        <v>1</v>
      </c>
      <c r="EC61">
        <v>893.356914285714</v>
      </c>
      <c r="ED61">
        <v>-10.9826536203525</v>
      </c>
      <c r="EE61">
        <v>1.11877487513104</v>
      </c>
      <c r="EF61">
        <v>0</v>
      </c>
      <c r="EG61">
        <v>3.97589325</v>
      </c>
      <c r="EH61">
        <v>-0.972922739212018</v>
      </c>
      <c r="EI61">
        <v>0.0946207161087755</v>
      </c>
      <c r="EJ61">
        <v>0</v>
      </c>
      <c r="EK61">
        <v>1</v>
      </c>
      <c r="EL61">
        <v>3</v>
      </c>
      <c r="EM61" t="s">
        <v>315</v>
      </c>
      <c r="EN61">
        <v>100</v>
      </c>
      <c r="EO61">
        <v>100</v>
      </c>
      <c r="EP61">
        <v>8.18</v>
      </c>
      <c r="EQ61">
        <v>0.3018</v>
      </c>
      <c r="ER61">
        <v>5.01928744056008</v>
      </c>
      <c r="ES61">
        <v>0.0095515401478521</v>
      </c>
      <c r="ET61">
        <v>-4.08282145803731e-06</v>
      </c>
      <c r="EU61">
        <v>9.61633180237613e-10</v>
      </c>
      <c r="EV61">
        <v>0.0348779665462137</v>
      </c>
      <c r="EW61">
        <v>0.00964955815971448</v>
      </c>
      <c r="EX61">
        <v>0.000351754833574242</v>
      </c>
      <c r="EY61">
        <v>-6.74969522547015e-06</v>
      </c>
      <c r="EZ61">
        <v>-4</v>
      </c>
      <c r="FA61">
        <v>2054</v>
      </c>
      <c r="FB61">
        <v>1</v>
      </c>
      <c r="FC61">
        <v>24</v>
      </c>
      <c r="FD61">
        <v>13.5</v>
      </c>
      <c r="FE61">
        <v>13.2</v>
      </c>
      <c r="FF61">
        <v>2</v>
      </c>
      <c r="FG61">
        <v>662.104</v>
      </c>
      <c r="FH61">
        <v>405.398</v>
      </c>
      <c r="FI61">
        <v>32.8337</v>
      </c>
      <c r="FJ61">
        <v>27.6769</v>
      </c>
      <c r="FK61">
        <v>30.0001</v>
      </c>
      <c r="FL61">
        <v>27.9128</v>
      </c>
      <c r="FM61">
        <v>27.8896</v>
      </c>
      <c r="FN61">
        <v>21.119</v>
      </c>
      <c r="FO61">
        <v>0</v>
      </c>
      <c r="FP61">
        <v>31.8738</v>
      </c>
      <c r="FQ61">
        <v>32.83</v>
      </c>
      <c r="FR61">
        <v>420</v>
      </c>
      <c r="FS61">
        <v>20.7405</v>
      </c>
      <c r="FT61">
        <v>99.8393</v>
      </c>
      <c r="FU61">
        <v>100.185</v>
      </c>
    </row>
    <row r="62" spans="1:177">
      <c r="A62">
        <v>46</v>
      </c>
      <c r="B62">
        <v>1621617167.1</v>
      </c>
      <c r="C62">
        <v>675</v>
      </c>
      <c r="D62" t="s">
        <v>388</v>
      </c>
      <c r="E62" t="s">
        <v>389</v>
      </c>
      <c r="G62">
        <v>1621617166.1</v>
      </c>
      <c r="H62">
        <f>CD62*AF62*(BZ62-CA62)/(100*BS62*(1000-AF62*BZ62))</f>
        <v>0</v>
      </c>
      <c r="I62">
        <f>CD62*AF62*(BY62-BX62*(1000-AF62*CA62)/(1000-AF62*BZ62))/(100*BS62)</f>
        <v>0</v>
      </c>
      <c r="J62">
        <f>BX62 - IF(AF62&gt;1, I62*BS62*100.0/(AH62*CL62), 0)</f>
        <v>0</v>
      </c>
      <c r="K62">
        <f>((Q62-H62/2)*J62-I62)/(Q62+H62/2)</f>
        <v>0</v>
      </c>
      <c r="L62">
        <f>K62*(CE62+CF62)/1000.0</f>
        <v>0</v>
      </c>
      <c r="M62">
        <f>(BX62 - IF(AF62&gt;1, I62*BS62*100.0/(AH62*CL62), 0))*(CE62+CF62)/1000.0</f>
        <v>0</v>
      </c>
      <c r="N62">
        <f>2.0/((1/P62-1/O62)+SIGN(P62)*SQRT((1/P62-1/O62)*(1/P62-1/O62) + 4*BT62/((BT62+1)*(BT62+1))*(2*1/P62*1/O62-1/O62*1/O62)))</f>
        <v>0</v>
      </c>
      <c r="O62">
        <f>IF(LEFT(BU62,1)&lt;&gt;"0",IF(LEFT(BU62,1)="1",3.0,BV62),$D$5+$E$5*(CL62*CE62/($K$5*1000))+$F$5*(CL62*CE62/($K$5*1000))*MAX(MIN(BS62,$J$5),$I$5)*MAX(MIN(BS62,$J$5),$I$5)+$G$5*MAX(MIN(BS62,$J$5),$I$5)*(CL62*CE62/($K$5*1000))+$H$5*(CL62*CE62/($K$5*1000))*(CL62*CE62/($K$5*1000)))</f>
        <v>0</v>
      </c>
      <c r="P62">
        <f>H62*(1000-(1000*0.61365*exp(17.502*T62/(240.97+T62))/(CE62+CF62)+BZ62)/2)/(1000*0.61365*exp(17.502*T62/(240.97+T62))/(CE62+CF62)-BZ62)</f>
        <v>0</v>
      </c>
      <c r="Q62">
        <f>1/((BT62+1)/(N62/1.6)+1/(O62/1.37)) + BT62/((BT62+1)/(N62/1.6) + BT62/(O62/1.37))</f>
        <v>0</v>
      </c>
      <c r="R62">
        <f>(BP62*BR62)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BZ62*(CE62+CF62)/1000</f>
        <v>0</v>
      </c>
      <c r="X62">
        <f>0.61365*exp(17.502*CG62/(240.97+CG62))</f>
        <v>0</v>
      </c>
      <c r="Y62">
        <f>(U62-BZ62*(CE62+CF62)/1000)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0</v>
      </c>
      <c r="AE62">
        <v>0</v>
      </c>
      <c r="AF62">
        <f>IF(AD62*$H$13&gt;=AH62,1.0,(AH62/(AH62-AD62*$H$13)))</f>
        <v>0</v>
      </c>
      <c r="AG62">
        <f>(AF62-1)*100</f>
        <v>0</v>
      </c>
      <c r="AH62">
        <f>MAX(0,($B$13+$C$13*CL62)/(1+$D$13*CL62)*CE62/(CG62+273)*$E$13)</f>
        <v>0</v>
      </c>
      <c r="AI62" t="s">
        <v>294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294</v>
      </c>
      <c r="AP62">
        <v>0</v>
      </c>
      <c r="AQ62">
        <v>0</v>
      </c>
      <c r="AR62">
        <f>1-AP62/AQ62</f>
        <v>0</v>
      </c>
      <c r="AS62">
        <v>0.5</v>
      </c>
      <c r="AT62">
        <f>BP62</f>
        <v>0</v>
      </c>
      <c r="AU62">
        <f>I62</f>
        <v>0</v>
      </c>
      <c r="AV62">
        <f>AR62*AS62*AT62</f>
        <v>0</v>
      </c>
      <c r="AW62">
        <f>BB62/AQ62</f>
        <v>0</v>
      </c>
      <c r="AX62">
        <f>(AU62-AN62)/AT62</f>
        <v>0</v>
      </c>
      <c r="AY62">
        <f>(AK62-AQ62)/AQ62</f>
        <v>0</v>
      </c>
      <c r="AZ62" t="s">
        <v>294</v>
      </c>
      <c r="BA62">
        <v>0</v>
      </c>
      <c r="BB62">
        <f>AQ62-BA62</f>
        <v>0</v>
      </c>
      <c r="BC62">
        <f>(AQ62-AP62)/(AQ62-BA62)</f>
        <v>0</v>
      </c>
      <c r="BD62">
        <f>(AK62-AQ62)/(AK62-BA62)</f>
        <v>0</v>
      </c>
      <c r="BE62">
        <f>(AQ62-AP62)/(AQ62-AJ62)</f>
        <v>0</v>
      </c>
      <c r="BF62">
        <f>(AK62-AQ62)/(AK62-AJ62)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f>$B$11*CM62+$C$11*CN62+$F$11*CO62*(1-CR62)</f>
        <v>0</v>
      </c>
      <c r="BP62">
        <f>BO62*BQ62</f>
        <v>0</v>
      </c>
      <c r="BQ62">
        <f>($B$11*$D$9+$C$11*$D$9+$F$11*((DB62+CT62)/MAX(DB62+CT62+DC62, 0.1)*$I$9+DC62/MAX(DB62+CT62+DC62, 0.1)*$J$9))/($B$11+$C$11+$F$11)</f>
        <v>0</v>
      </c>
      <c r="BR62">
        <f>($B$11*$K$9+$C$11*$K$9+$F$11*((DB62+CT62)/MAX(DB62+CT62+DC62, 0.1)*$P$9+DC62/MAX(DB62+CT62+DC62, 0.1)*$Q$9))/($B$11+$C$11+$F$11)</f>
        <v>0</v>
      </c>
      <c r="BS62">
        <v>6</v>
      </c>
      <c r="BT62">
        <v>0.5</v>
      </c>
      <c r="BU62" t="s">
        <v>295</v>
      </c>
      <c r="BV62">
        <v>2</v>
      </c>
      <c r="BW62">
        <v>1621617166.1</v>
      </c>
      <c r="BX62">
        <v>398.515</v>
      </c>
      <c r="BY62">
        <v>419.729333333333</v>
      </c>
      <c r="BZ62">
        <v>20.5229333333333</v>
      </c>
      <c r="CA62">
        <v>16.8351</v>
      </c>
      <c r="CB62">
        <v>390.332</v>
      </c>
      <c r="CC62">
        <v>20.2051666666667</v>
      </c>
      <c r="CD62">
        <v>600.264</v>
      </c>
      <c r="CE62">
        <v>101.284333333333</v>
      </c>
      <c r="CF62">
        <v>0.100556666666667</v>
      </c>
      <c r="CG62">
        <v>28.8705666666667</v>
      </c>
      <c r="CH62">
        <v>27.2512</v>
      </c>
      <c r="CI62">
        <v>999.9</v>
      </c>
      <c r="CJ62">
        <v>0</v>
      </c>
      <c r="CK62">
        <v>0</v>
      </c>
      <c r="CL62">
        <v>9955</v>
      </c>
      <c r="CM62">
        <v>0</v>
      </c>
      <c r="CN62">
        <v>2.65738</v>
      </c>
      <c r="CO62">
        <v>600.073</v>
      </c>
      <c r="CP62">
        <v>0.933007</v>
      </c>
      <c r="CQ62">
        <v>0.0669932</v>
      </c>
      <c r="CR62">
        <v>0</v>
      </c>
      <c r="CS62">
        <v>888.79</v>
      </c>
      <c r="CT62">
        <v>4.99951</v>
      </c>
      <c r="CU62">
        <v>5286.65666666667</v>
      </c>
      <c r="CV62">
        <v>4814.7</v>
      </c>
      <c r="CW62">
        <v>38.062</v>
      </c>
      <c r="CX62">
        <v>41.812</v>
      </c>
      <c r="CY62">
        <v>40.375</v>
      </c>
      <c r="CZ62">
        <v>41.437</v>
      </c>
      <c r="DA62">
        <v>40.687</v>
      </c>
      <c r="DB62">
        <v>555.206666666667</v>
      </c>
      <c r="DC62">
        <v>39.87</v>
      </c>
      <c r="DD62">
        <v>0</v>
      </c>
      <c r="DE62">
        <v>1621617170.8</v>
      </c>
      <c r="DF62">
        <v>0</v>
      </c>
      <c r="DG62">
        <v>889.72296</v>
      </c>
      <c r="DH62">
        <v>-11.3075384871274</v>
      </c>
      <c r="DI62">
        <v>-74.8123077973683</v>
      </c>
      <c r="DJ62">
        <v>5293.29</v>
      </c>
      <c r="DK62">
        <v>15</v>
      </c>
      <c r="DL62">
        <v>1621616362.6</v>
      </c>
      <c r="DM62" t="s">
        <v>296</v>
      </c>
      <c r="DN62">
        <v>1621616342.1</v>
      </c>
      <c r="DO62">
        <v>1621616362.6</v>
      </c>
      <c r="DP62">
        <v>3</v>
      </c>
      <c r="DQ62">
        <v>-0.041</v>
      </c>
      <c r="DR62">
        <v>0.032</v>
      </c>
      <c r="DS62">
        <v>8.331</v>
      </c>
      <c r="DT62">
        <v>0.068</v>
      </c>
      <c r="DU62">
        <v>421</v>
      </c>
      <c r="DV62">
        <v>3</v>
      </c>
      <c r="DW62">
        <v>0.39</v>
      </c>
      <c r="DX62">
        <v>0.05</v>
      </c>
      <c r="DY62">
        <v>-21.42137</v>
      </c>
      <c r="DZ62">
        <v>0.0597816135084654</v>
      </c>
      <c r="EA62">
        <v>0.167962484204062</v>
      </c>
      <c r="EB62">
        <v>1</v>
      </c>
      <c r="EC62">
        <v>890.546685714286</v>
      </c>
      <c r="ED62">
        <v>-11.7140430528368</v>
      </c>
      <c r="EE62">
        <v>1.18972450043646</v>
      </c>
      <c r="EF62">
        <v>0</v>
      </c>
      <c r="EG62">
        <v>3.78579875</v>
      </c>
      <c r="EH62">
        <v>-0.587147279549729</v>
      </c>
      <c r="EI62">
        <v>0.0573750450626185</v>
      </c>
      <c r="EJ62">
        <v>0</v>
      </c>
      <c r="EK62">
        <v>1</v>
      </c>
      <c r="EL62">
        <v>3</v>
      </c>
      <c r="EM62" t="s">
        <v>315</v>
      </c>
      <c r="EN62">
        <v>100</v>
      </c>
      <c r="EO62">
        <v>100</v>
      </c>
      <c r="EP62">
        <v>8.179</v>
      </c>
      <c r="EQ62">
        <v>0.319</v>
      </c>
      <c r="ER62">
        <v>5.01928744056008</v>
      </c>
      <c r="ES62">
        <v>0.0095515401478521</v>
      </c>
      <c r="ET62">
        <v>-4.08282145803731e-06</v>
      </c>
      <c r="EU62">
        <v>9.61633180237613e-10</v>
      </c>
      <c r="EV62">
        <v>0.0348779665462137</v>
      </c>
      <c r="EW62">
        <v>0.00964955815971448</v>
      </c>
      <c r="EX62">
        <v>0.000351754833574242</v>
      </c>
      <c r="EY62">
        <v>-6.74969522547015e-06</v>
      </c>
      <c r="EZ62">
        <v>-4</v>
      </c>
      <c r="FA62">
        <v>2054</v>
      </c>
      <c r="FB62">
        <v>1</v>
      </c>
      <c r="FC62">
        <v>24</v>
      </c>
      <c r="FD62">
        <v>13.8</v>
      </c>
      <c r="FE62">
        <v>13.4</v>
      </c>
      <c r="FF62">
        <v>2</v>
      </c>
      <c r="FG62">
        <v>660.941</v>
      </c>
      <c r="FH62">
        <v>407.942</v>
      </c>
      <c r="FI62">
        <v>33.3388</v>
      </c>
      <c r="FJ62">
        <v>27.6793</v>
      </c>
      <c r="FK62">
        <v>30.0003</v>
      </c>
      <c r="FL62">
        <v>27.9057</v>
      </c>
      <c r="FM62">
        <v>27.8826</v>
      </c>
      <c r="FN62">
        <v>21.1504</v>
      </c>
      <c r="FO62">
        <v>0</v>
      </c>
      <c r="FP62">
        <v>36.9959</v>
      </c>
      <c r="FQ62">
        <v>33.37</v>
      </c>
      <c r="FR62">
        <v>420</v>
      </c>
      <c r="FS62">
        <v>21.0035</v>
      </c>
      <c r="FT62">
        <v>99.8391</v>
      </c>
      <c r="FU62">
        <v>100.186</v>
      </c>
    </row>
    <row r="63" spans="1:177">
      <c r="A63">
        <v>47</v>
      </c>
      <c r="B63">
        <v>1621617182.1</v>
      </c>
      <c r="C63">
        <v>690</v>
      </c>
      <c r="D63" t="s">
        <v>390</v>
      </c>
      <c r="E63" t="s">
        <v>391</v>
      </c>
      <c r="G63">
        <v>1621617181.1</v>
      </c>
      <c r="H63">
        <f>CD63*AF63*(BZ63-CA63)/(100*BS63*(1000-AF63*BZ63))</f>
        <v>0</v>
      </c>
      <c r="I63">
        <f>CD63*AF63*(BY63-BX63*(1000-AF63*CA63)/(1000-AF63*BZ63))/(100*BS63)</f>
        <v>0</v>
      </c>
      <c r="J63">
        <f>BX63 - IF(AF63&gt;1, I63*BS63*100.0/(AH63*CL63), 0)</f>
        <v>0</v>
      </c>
      <c r="K63">
        <f>((Q63-H63/2)*J63-I63)/(Q63+H63/2)</f>
        <v>0</v>
      </c>
      <c r="L63">
        <f>K63*(CE63+CF63)/1000.0</f>
        <v>0</v>
      </c>
      <c r="M63">
        <f>(BX63 - IF(AF63&gt;1, I63*BS63*100.0/(AH63*CL63), 0))*(CE63+CF63)/1000.0</f>
        <v>0</v>
      </c>
      <c r="N63">
        <f>2.0/((1/P63-1/O63)+SIGN(P63)*SQRT((1/P63-1/O63)*(1/P63-1/O63) + 4*BT63/((BT63+1)*(BT63+1))*(2*1/P63*1/O63-1/O63*1/O63)))</f>
        <v>0</v>
      </c>
      <c r="O63">
        <f>IF(LEFT(BU63,1)&lt;&gt;"0",IF(LEFT(BU63,1)="1",3.0,BV63),$D$5+$E$5*(CL63*CE63/($K$5*1000))+$F$5*(CL63*CE63/($K$5*1000))*MAX(MIN(BS63,$J$5),$I$5)*MAX(MIN(BS63,$J$5),$I$5)+$G$5*MAX(MIN(BS63,$J$5),$I$5)*(CL63*CE63/($K$5*1000))+$H$5*(CL63*CE63/($K$5*1000))*(CL63*CE63/($K$5*1000)))</f>
        <v>0</v>
      </c>
      <c r="P63">
        <f>H63*(1000-(1000*0.61365*exp(17.502*T63/(240.97+T63))/(CE63+CF63)+BZ63)/2)/(1000*0.61365*exp(17.502*T63/(240.97+T63))/(CE63+CF63)-BZ63)</f>
        <v>0</v>
      </c>
      <c r="Q63">
        <f>1/((BT63+1)/(N63/1.6)+1/(O63/1.37)) + BT63/((BT63+1)/(N63/1.6) + BT63/(O63/1.37))</f>
        <v>0</v>
      </c>
      <c r="R63">
        <f>(BP63*BR63)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BZ63*(CE63+CF63)/1000</f>
        <v>0</v>
      </c>
      <c r="X63">
        <f>0.61365*exp(17.502*CG63/(240.97+CG63))</f>
        <v>0</v>
      </c>
      <c r="Y63">
        <f>(U63-BZ63*(CE63+CF63)/1000)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0</v>
      </c>
      <c r="AE63">
        <v>0</v>
      </c>
      <c r="AF63">
        <f>IF(AD63*$H$13&gt;=AH63,1.0,(AH63/(AH63-AD63*$H$13)))</f>
        <v>0</v>
      </c>
      <c r="AG63">
        <f>(AF63-1)*100</f>
        <v>0</v>
      </c>
      <c r="AH63">
        <f>MAX(0,($B$13+$C$13*CL63)/(1+$D$13*CL63)*CE63/(CG63+273)*$E$13)</f>
        <v>0</v>
      </c>
      <c r="AI63" t="s">
        <v>294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294</v>
      </c>
      <c r="AP63">
        <v>0</v>
      </c>
      <c r="AQ63">
        <v>0</v>
      </c>
      <c r="AR63">
        <f>1-AP63/AQ63</f>
        <v>0</v>
      </c>
      <c r="AS63">
        <v>0.5</v>
      </c>
      <c r="AT63">
        <f>BP63</f>
        <v>0</v>
      </c>
      <c r="AU63">
        <f>I63</f>
        <v>0</v>
      </c>
      <c r="AV63">
        <f>AR63*AS63*AT63</f>
        <v>0</v>
      </c>
      <c r="AW63">
        <f>BB63/AQ63</f>
        <v>0</v>
      </c>
      <c r="AX63">
        <f>(AU63-AN63)/AT63</f>
        <v>0</v>
      </c>
      <c r="AY63">
        <f>(AK63-AQ63)/AQ63</f>
        <v>0</v>
      </c>
      <c r="AZ63" t="s">
        <v>294</v>
      </c>
      <c r="BA63">
        <v>0</v>
      </c>
      <c r="BB63">
        <f>AQ63-BA63</f>
        <v>0</v>
      </c>
      <c r="BC63">
        <f>(AQ63-AP63)/(AQ63-BA63)</f>
        <v>0</v>
      </c>
      <c r="BD63">
        <f>(AK63-AQ63)/(AK63-BA63)</f>
        <v>0</v>
      </c>
      <c r="BE63">
        <f>(AQ63-AP63)/(AQ63-AJ63)</f>
        <v>0</v>
      </c>
      <c r="BF63">
        <f>(AK63-AQ63)/(AK63-AJ63)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f>$B$11*CM63+$C$11*CN63+$F$11*CO63*(1-CR63)</f>
        <v>0</v>
      </c>
      <c r="BP63">
        <f>BO63*BQ63</f>
        <v>0</v>
      </c>
      <c r="BQ63">
        <f>($B$11*$D$9+$C$11*$D$9+$F$11*((DB63+CT63)/MAX(DB63+CT63+DC63, 0.1)*$I$9+DC63/MAX(DB63+CT63+DC63, 0.1)*$J$9))/($B$11+$C$11+$F$11)</f>
        <v>0</v>
      </c>
      <c r="BR63">
        <f>($B$11*$K$9+$C$11*$K$9+$F$11*((DB63+CT63)/MAX(DB63+CT63+DC63, 0.1)*$P$9+DC63/MAX(DB63+CT63+DC63, 0.1)*$Q$9))/($B$11+$C$11+$F$11)</f>
        <v>0</v>
      </c>
      <c r="BS63">
        <v>6</v>
      </c>
      <c r="BT63">
        <v>0.5</v>
      </c>
      <c r="BU63" t="s">
        <v>295</v>
      </c>
      <c r="BV63">
        <v>2</v>
      </c>
      <c r="BW63">
        <v>1621617181.1</v>
      </c>
      <c r="BX63">
        <v>398.578</v>
      </c>
      <c r="BY63">
        <v>419.754666666667</v>
      </c>
      <c r="BZ63">
        <v>21.6151</v>
      </c>
      <c r="CA63">
        <v>18.0031</v>
      </c>
      <c r="CB63">
        <v>390.395333333333</v>
      </c>
      <c r="CC63">
        <v>21.2806666666667</v>
      </c>
      <c r="CD63">
        <v>599.870333333333</v>
      </c>
      <c r="CE63">
        <v>101.282333333333</v>
      </c>
      <c r="CF63">
        <v>0.0989834</v>
      </c>
      <c r="CG63">
        <v>29.22</v>
      </c>
      <c r="CH63">
        <v>27.6222333333333</v>
      </c>
      <c r="CI63">
        <v>999.9</v>
      </c>
      <c r="CJ63">
        <v>0</v>
      </c>
      <c r="CK63">
        <v>0</v>
      </c>
      <c r="CL63">
        <v>10055</v>
      </c>
      <c r="CM63">
        <v>0</v>
      </c>
      <c r="CN63">
        <v>2.97777333333333</v>
      </c>
      <c r="CO63">
        <v>599.955333333333</v>
      </c>
      <c r="CP63">
        <v>0.932995333333333</v>
      </c>
      <c r="CQ63">
        <v>0.0670049</v>
      </c>
      <c r="CR63">
        <v>0</v>
      </c>
      <c r="CS63">
        <v>885.754666666667</v>
      </c>
      <c r="CT63">
        <v>4.99951</v>
      </c>
      <c r="CU63">
        <v>5271.60666666667</v>
      </c>
      <c r="CV63">
        <v>4813.72333333333</v>
      </c>
      <c r="CW63">
        <v>38.062</v>
      </c>
      <c r="CX63">
        <v>41.812</v>
      </c>
      <c r="CY63">
        <v>40.375</v>
      </c>
      <c r="CZ63">
        <v>41.437</v>
      </c>
      <c r="DA63">
        <v>40.729</v>
      </c>
      <c r="DB63">
        <v>555.09</v>
      </c>
      <c r="DC63">
        <v>39.8633333333333</v>
      </c>
      <c r="DD63">
        <v>0</v>
      </c>
      <c r="DE63">
        <v>1621617185.8</v>
      </c>
      <c r="DF63">
        <v>0</v>
      </c>
      <c r="DG63">
        <v>886.900576923077</v>
      </c>
      <c r="DH63">
        <v>-11.285572656463</v>
      </c>
      <c r="DI63">
        <v>-51.9261538888424</v>
      </c>
      <c r="DJ63">
        <v>5278.08846153846</v>
      </c>
      <c r="DK63">
        <v>15</v>
      </c>
      <c r="DL63">
        <v>1621616362.6</v>
      </c>
      <c r="DM63" t="s">
        <v>296</v>
      </c>
      <c r="DN63">
        <v>1621616342.1</v>
      </c>
      <c r="DO63">
        <v>1621616362.6</v>
      </c>
      <c r="DP63">
        <v>3</v>
      </c>
      <c r="DQ63">
        <v>-0.041</v>
      </c>
      <c r="DR63">
        <v>0.032</v>
      </c>
      <c r="DS63">
        <v>8.331</v>
      </c>
      <c r="DT63">
        <v>0.068</v>
      </c>
      <c r="DU63">
        <v>421</v>
      </c>
      <c r="DV63">
        <v>3</v>
      </c>
      <c r="DW63">
        <v>0.39</v>
      </c>
      <c r="DX63">
        <v>0.05</v>
      </c>
      <c r="DY63">
        <v>-21.3432625</v>
      </c>
      <c r="DZ63">
        <v>0.667063789868684</v>
      </c>
      <c r="EA63">
        <v>0.194942173076402</v>
      </c>
      <c r="EB63">
        <v>0</v>
      </c>
      <c r="EC63">
        <v>887.654057142857</v>
      </c>
      <c r="ED63">
        <v>-11.1736908023493</v>
      </c>
      <c r="EE63">
        <v>1.14337450289814</v>
      </c>
      <c r="EF63">
        <v>0</v>
      </c>
      <c r="EG63">
        <v>3.658013</v>
      </c>
      <c r="EH63">
        <v>-0.374414183864926</v>
      </c>
      <c r="EI63">
        <v>0.0370695919993733</v>
      </c>
      <c r="EJ63">
        <v>0</v>
      </c>
      <c r="EK63">
        <v>0</v>
      </c>
      <c r="EL63">
        <v>3</v>
      </c>
      <c r="EM63" t="s">
        <v>392</v>
      </c>
      <c r="EN63">
        <v>100</v>
      </c>
      <c r="EO63">
        <v>100</v>
      </c>
      <c r="EP63">
        <v>8.182</v>
      </c>
      <c r="EQ63">
        <v>0.3355</v>
      </c>
      <c r="ER63">
        <v>5.01928744056008</v>
      </c>
      <c r="ES63">
        <v>0.0095515401478521</v>
      </c>
      <c r="ET63">
        <v>-4.08282145803731e-06</v>
      </c>
      <c r="EU63">
        <v>9.61633180237613e-10</v>
      </c>
      <c r="EV63">
        <v>0.0348779665462137</v>
      </c>
      <c r="EW63">
        <v>0.00964955815971448</v>
      </c>
      <c r="EX63">
        <v>0.000351754833574242</v>
      </c>
      <c r="EY63">
        <v>-6.74969522547015e-06</v>
      </c>
      <c r="EZ63">
        <v>-4</v>
      </c>
      <c r="FA63">
        <v>2054</v>
      </c>
      <c r="FB63">
        <v>1</v>
      </c>
      <c r="FC63">
        <v>24</v>
      </c>
      <c r="FD63">
        <v>14</v>
      </c>
      <c r="FE63">
        <v>13.7</v>
      </c>
      <c r="FF63">
        <v>2</v>
      </c>
      <c r="FG63">
        <v>661.785</v>
      </c>
      <c r="FH63">
        <v>409.193</v>
      </c>
      <c r="FI63">
        <v>33.8311</v>
      </c>
      <c r="FJ63">
        <v>27.6816</v>
      </c>
      <c r="FK63">
        <v>30</v>
      </c>
      <c r="FL63">
        <v>27.8986</v>
      </c>
      <c r="FM63">
        <v>27.8755</v>
      </c>
      <c r="FN63">
        <v>21.1748</v>
      </c>
      <c r="FO63">
        <v>0</v>
      </c>
      <c r="FP63">
        <v>41.2754</v>
      </c>
      <c r="FQ63">
        <v>33.84</v>
      </c>
      <c r="FR63">
        <v>420</v>
      </c>
      <c r="FS63">
        <v>21.0911</v>
      </c>
      <c r="FT63">
        <v>99.8404</v>
      </c>
      <c r="FU63">
        <v>100.182</v>
      </c>
    </row>
    <row r="64" spans="1:177">
      <c r="A64">
        <v>48</v>
      </c>
      <c r="B64">
        <v>1621617197.1</v>
      </c>
      <c r="C64">
        <v>705</v>
      </c>
      <c r="D64" t="s">
        <v>393</v>
      </c>
      <c r="E64" t="s">
        <v>394</v>
      </c>
      <c r="G64">
        <v>1621617196.1</v>
      </c>
      <c r="H64">
        <f>CD64*AF64*(BZ64-CA64)/(100*BS64*(1000-AF64*BZ64))</f>
        <v>0</v>
      </c>
      <c r="I64">
        <f>CD64*AF64*(BY64-BX64*(1000-AF64*CA64)/(1000-AF64*BZ64))/(100*BS64)</f>
        <v>0</v>
      </c>
      <c r="J64">
        <f>BX64 - IF(AF64&gt;1, I64*BS64*100.0/(AH64*CL64), 0)</f>
        <v>0</v>
      </c>
      <c r="K64">
        <f>((Q64-H64/2)*J64-I64)/(Q64+H64/2)</f>
        <v>0</v>
      </c>
      <c r="L64">
        <f>K64*(CE64+CF64)/1000.0</f>
        <v>0</v>
      </c>
      <c r="M64">
        <f>(BX64 - IF(AF64&gt;1, I64*BS64*100.0/(AH64*CL64), 0))*(CE64+CF64)/1000.0</f>
        <v>0</v>
      </c>
      <c r="N64">
        <f>2.0/((1/P64-1/O64)+SIGN(P64)*SQRT((1/P64-1/O64)*(1/P64-1/O64) + 4*BT64/((BT64+1)*(BT64+1))*(2*1/P64*1/O64-1/O64*1/O64)))</f>
        <v>0</v>
      </c>
      <c r="O64">
        <f>IF(LEFT(BU64,1)&lt;&gt;"0",IF(LEFT(BU64,1)="1",3.0,BV64),$D$5+$E$5*(CL64*CE64/($K$5*1000))+$F$5*(CL64*CE64/($K$5*1000))*MAX(MIN(BS64,$J$5),$I$5)*MAX(MIN(BS64,$J$5),$I$5)+$G$5*MAX(MIN(BS64,$J$5),$I$5)*(CL64*CE64/($K$5*1000))+$H$5*(CL64*CE64/($K$5*1000))*(CL64*CE64/($K$5*1000)))</f>
        <v>0</v>
      </c>
      <c r="P64">
        <f>H64*(1000-(1000*0.61365*exp(17.502*T64/(240.97+T64))/(CE64+CF64)+BZ64)/2)/(1000*0.61365*exp(17.502*T64/(240.97+T64))/(CE64+CF64)-BZ64)</f>
        <v>0</v>
      </c>
      <c r="Q64">
        <f>1/((BT64+1)/(N64/1.6)+1/(O64/1.37)) + BT64/((BT64+1)/(N64/1.6) + BT64/(O64/1.37))</f>
        <v>0</v>
      </c>
      <c r="R64">
        <f>(BP64*BR64)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BZ64*(CE64+CF64)/1000</f>
        <v>0</v>
      </c>
      <c r="X64">
        <f>0.61365*exp(17.502*CG64/(240.97+CG64))</f>
        <v>0</v>
      </c>
      <c r="Y64">
        <f>(U64-BZ64*(CE64+CF64)/1000)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0</v>
      </c>
      <c r="AE64">
        <v>0</v>
      </c>
      <c r="AF64">
        <f>IF(AD64*$H$13&gt;=AH64,1.0,(AH64/(AH64-AD64*$H$13)))</f>
        <v>0</v>
      </c>
      <c r="AG64">
        <f>(AF64-1)*100</f>
        <v>0</v>
      </c>
      <c r="AH64">
        <f>MAX(0,($B$13+$C$13*CL64)/(1+$D$13*CL64)*CE64/(CG64+273)*$E$13)</f>
        <v>0</v>
      </c>
      <c r="AI64" t="s">
        <v>294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294</v>
      </c>
      <c r="AP64">
        <v>0</v>
      </c>
      <c r="AQ64">
        <v>0</v>
      </c>
      <c r="AR64">
        <f>1-AP64/AQ64</f>
        <v>0</v>
      </c>
      <c r="AS64">
        <v>0.5</v>
      </c>
      <c r="AT64">
        <f>BP64</f>
        <v>0</v>
      </c>
      <c r="AU64">
        <f>I64</f>
        <v>0</v>
      </c>
      <c r="AV64">
        <f>AR64*AS64*AT64</f>
        <v>0</v>
      </c>
      <c r="AW64">
        <f>BB64/AQ64</f>
        <v>0</v>
      </c>
      <c r="AX64">
        <f>(AU64-AN64)/AT64</f>
        <v>0</v>
      </c>
      <c r="AY64">
        <f>(AK64-AQ64)/AQ64</f>
        <v>0</v>
      </c>
      <c r="AZ64" t="s">
        <v>294</v>
      </c>
      <c r="BA64">
        <v>0</v>
      </c>
      <c r="BB64">
        <f>AQ64-BA64</f>
        <v>0</v>
      </c>
      <c r="BC64">
        <f>(AQ64-AP64)/(AQ64-BA64)</f>
        <v>0</v>
      </c>
      <c r="BD64">
        <f>(AK64-AQ64)/(AK64-BA64)</f>
        <v>0</v>
      </c>
      <c r="BE64">
        <f>(AQ64-AP64)/(AQ64-AJ64)</f>
        <v>0</v>
      </c>
      <c r="BF64">
        <f>(AK64-AQ64)/(AK64-AJ64)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f>$B$11*CM64+$C$11*CN64+$F$11*CO64*(1-CR64)</f>
        <v>0</v>
      </c>
      <c r="BP64">
        <f>BO64*BQ64</f>
        <v>0</v>
      </c>
      <c r="BQ64">
        <f>($B$11*$D$9+$C$11*$D$9+$F$11*((DB64+CT64)/MAX(DB64+CT64+DC64, 0.1)*$I$9+DC64/MAX(DB64+CT64+DC64, 0.1)*$J$9))/($B$11+$C$11+$F$11)</f>
        <v>0</v>
      </c>
      <c r="BR64">
        <f>($B$11*$K$9+$C$11*$K$9+$F$11*((DB64+CT64)/MAX(DB64+CT64+DC64, 0.1)*$P$9+DC64/MAX(DB64+CT64+DC64, 0.1)*$Q$9))/($B$11+$C$11+$F$11)</f>
        <v>0</v>
      </c>
      <c r="BS64">
        <v>6</v>
      </c>
      <c r="BT64">
        <v>0.5</v>
      </c>
      <c r="BU64" t="s">
        <v>295</v>
      </c>
      <c r="BV64">
        <v>2</v>
      </c>
      <c r="BW64">
        <v>1621617196.1</v>
      </c>
      <c r="BX64">
        <v>398.595333333333</v>
      </c>
      <c r="BY64">
        <v>419.838333333333</v>
      </c>
      <c r="BZ64">
        <v>22.5935</v>
      </c>
      <c r="CA64">
        <v>18.9886333333333</v>
      </c>
      <c r="CB64">
        <v>390.411666666667</v>
      </c>
      <c r="CC64">
        <v>22.2442333333333</v>
      </c>
      <c r="CD64">
        <v>600.111</v>
      </c>
      <c r="CE64">
        <v>101.284333333333</v>
      </c>
      <c r="CF64">
        <v>0.1002842</v>
      </c>
      <c r="CG64">
        <v>29.5678666666667</v>
      </c>
      <c r="CH64">
        <v>27.9838666666667</v>
      </c>
      <c r="CI64">
        <v>999.9</v>
      </c>
      <c r="CJ64">
        <v>0</v>
      </c>
      <c r="CK64">
        <v>0</v>
      </c>
      <c r="CL64">
        <v>9953.33333333333</v>
      </c>
      <c r="CM64">
        <v>0</v>
      </c>
      <c r="CN64">
        <v>2.5443</v>
      </c>
      <c r="CO64">
        <v>600.042666666667</v>
      </c>
      <c r="CP64">
        <v>0.933007</v>
      </c>
      <c r="CQ64">
        <v>0.0669932</v>
      </c>
      <c r="CR64">
        <v>0</v>
      </c>
      <c r="CS64">
        <v>882.754666666667</v>
      </c>
      <c r="CT64">
        <v>4.99951</v>
      </c>
      <c r="CU64">
        <v>5252.25</v>
      </c>
      <c r="CV64">
        <v>4814.45333333333</v>
      </c>
      <c r="CW64">
        <v>38.125</v>
      </c>
      <c r="CX64">
        <v>41.812</v>
      </c>
      <c r="CY64">
        <v>40.3956666666667</v>
      </c>
      <c r="CZ64">
        <v>41.437</v>
      </c>
      <c r="DA64">
        <v>40.75</v>
      </c>
      <c r="DB64">
        <v>555.18</v>
      </c>
      <c r="DC64">
        <v>39.86</v>
      </c>
      <c r="DD64">
        <v>0</v>
      </c>
      <c r="DE64">
        <v>1621617200.8</v>
      </c>
      <c r="DF64">
        <v>0</v>
      </c>
      <c r="DG64">
        <v>884.08164</v>
      </c>
      <c r="DH64">
        <v>-11.0985384833582</v>
      </c>
      <c r="DI64">
        <v>-79.4184616886108</v>
      </c>
      <c r="DJ64">
        <v>5259.3836</v>
      </c>
      <c r="DK64">
        <v>15</v>
      </c>
      <c r="DL64">
        <v>1621616362.6</v>
      </c>
      <c r="DM64" t="s">
        <v>296</v>
      </c>
      <c r="DN64">
        <v>1621616342.1</v>
      </c>
      <c r="DO64">
        <v>1621616362.6</v>
      </c>
      <c r="DP64">
        <v>3</v>
      </c>
      <c r="DQ64">
        <v>-0.041</v>
      </c>
      <c r="DR64">
        <v>0.032</v>
      </c>
      <c r="DS64">
        <v>8.331</v>
      </c>
      <c r="DT64">
        <v>0.068</v>
      </c>
      <c r="DU64">
        <v>421</v>
      </c>
      <c r="DV64">
        <v>3</v>
      </c>
      <c r="DW64">
        <v>0.39</v>
      </c>
      <c r="DX64">
        <v>0.05</v>
      </c>
      <c r="DY64">
        <v>-21.2114775</v>
      </c>
      <c r="DZ64">
        <v>0.241453283302085</v>
      </c>
      <c r="EA64">
        <v>0.166429943951652</v>
      </c>
      <c r="EB64">
        <v>1</v>
      </c>
      <c r="EC64">
        <v>884.8478</v>
      </c>
      <c r="ED64">
        <v>-11.0025675146766</v>
      </c>
      <c r="EE64">
        <v>1.1273193184339</v>
      </c>
      <c r="EF64">
        <v>0</v>
      </c>
      <c r="EG64">
        <v>3.605354</v>
      </c>
      <c r="EH64">
        <v>-0.113486904315208</v>
      </c>
      <c r="EI64">
        <v>0.0148301078553057</v>
      </c>
      <c r="EJ64">
        <v>0</v>
      </c>
      <c r="EK64">
        <v>1</v>
      </c>
      <c r="EL64">
        <v>3</v>
      </c>
      <c r="EM64" t="s">
        <v>315</v>
      </c>
      <c r="EN64">
        <v>100</v>
      </c>
      <c r="EO64">
        <v>100</v>
      </c>
      <c r="EP64">
        <v>8.185</v>
      </c>
      <c r="EQ64">
        <v>0.3503</v>
      </c>
      <c r="ER64">
        <v>5.01928744056008</v>
      </c>
      <c r="ES64">
        <v>0.0095515401478521</v>
      </c>
      <c r="ET64">
        <v>-4.08282145803731e-06</v>
      </c>
      <c r="EU64">
        <v>9.61633180237613e-10</v>
      </c>
      <c r="EV64">
        <v>0.0348779665462137</v>
      </c>
      <c r="EW64">
        <v>0.00964955815971448</v>
      </c>
      <c r="EX64">
        <v>0.000351754833574242</v>
      </c>
      <c r="EY64">
        <v>-6.74969522547015e-06</v>
      </c>
      <c r="EZ64">
        <v>-4</v>
      </c>
      <c r="FA64">
        <v>2054</v>
      </c>
      <c r="FB64">
        <v>1</v>
      </c>
      <c r="FC64">
        <v>24</v>
      </c>
      <c r="FD64">
        <v>14.2</v>
      </c>
      <c r="FE64">
        <v>13.9</v>
      </c>
      <c r="FF64">
        <v>2</v>
      </c>
      <c r="FG64">
        <v>661.576</v>
      </c>
      <c r="FH64">
        <v>410.228</v>
      </c>
      <c r="FI64">
        <v>34.335</v>
      </c>
      <c r="FJ64">
        <v>27.6839</v>
      </c>
      <c r="FK64">
        <v>30</v>
      </c>
      <c r="FL64">
        <v>27.8939</v>
      </c>
      <c r="FM64">
        <v>27.8708</v>
      </c>
      <c r="FN64">
        <v>21.1946</v>
      </c>
      <c r="FO64">
        <v>0</v>
      </c>
      <c r="FP64">
        <v>45.2851</v>
      </c>
      <c r="FQ64">
        <v>34.38</v>
      </c>
      <c r="FR64">
        <v>420</v>
      </c>
      <c r="FS64">
        <v>20.861</v>
      </c>
      <c r="FT64">
        <v>99.841</v>
      </c>
      <c r="FU64">
        <v>100.185</v>
      </c>
    </row>
    <row r="65" spans="1:177">
      <c r="A65">
        <v>49</v>
      </c>
      <c r="B65">
        <v>1621617212.1</v>
      </c>
      <c r="C65">
        <v>720</v>
      </c>
      <c r="D65" t="s">
        <v>395</v>
      </c>
      <c r="E65" t="s">
        <v>396</v>
      </c>
      <c r="G65">
        <v>1621617211.1</v>
      </c>
      <c r="H65">
        <f>CD65*AF65*(BZ65-CA65)/(100*BS65*(1000-AF65*BZ65))</f>
        <v>0</v>
      </c>
      <c r="I65">
        <f>CD65*AF65*(BY65-BX65*(1000-AF65*CA65)/(1000-AF65*BZ65))/(100*BS65)</f>
        <v>0</v>
      </c>
      <c r="J65">
        <f>BX65 - IF(AF65&gt;1, I65*BS65*100.0/(AH65*CL65), 0)</f>
        <v>0</v>
      </c>
      <c r="K65">
        <f>((Q65-H65/2)*J65-I65)/(Q65+H65/2)</f>
        <v>0</v>
      </c>
      <c r="L65">
        <f>K65*(CE65+CF65)/1000.0</f>
        <v>0</v>
      </c>
      <c r="M65">
        <f>(BX65 - IF(AF65&gt;1, I65*BS65*100.0/(AH65*CL65), 0))*(CE65+CF65)/1000.0</f>
        <v>0</v>
      </c>
      <c r="N65">
        <f>2.0/((1/P65-1/O65)+SIGN(P65)*SQRT((1/P65-1/O65)*(1/P65-1/O65) + 4*BT65/((BT65+1)*(BT65+1))*(2*1/P65*1/O65-1/O65*1/O65)))</f>
        <v>0</v>
      </c>
      <c r="O65">
        <f>IF(LEFT(BU65,1)&lt;&gt;"0",IF(LEFT(BU65,1)="1",3.0,BV65),$D$5+$E$5*(CL65*CE65/($K$5*1000))+$F$5*(CL65*CE65/($K$5*1000))*MAX(MIN(BS65,$J$5),$I$5)*MAX(MIN(BS65,$J$5),$I$5)+$G$5*MAX(MIN(BS65,$J$5),$I$5)*(CL65*CE65/($K$5*1000))+$H$5*(CL65*CE65/($K$5*1000))*(CL65*CE65/($K$5*1000)))</f>
        <v>0</v>
      </c>
      <c r="P65">
        <f>H65*(1000-(1000*0.61365*exp(17.502*T65/(240.97+T65))/(CE65+CF65)+BZ65)/2)/(1000*0.61365*exp(17.502*T65/(240.97+T65))/(CE65+CF65)-BZ65)</f>
        <v>0</v>
      </c>
      <c r="Q65">
        <f>1/((BT65+1)/(N65/1.6)+1/(O65/1.37)) + BT65/((BT65+1)/(N65/1.6) + BT65/(O65/1.37))</f>
        <v>0</v>
      </c>
      <c r="R65">
        <f>(BP65*BR65)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BZ65*(CE65+CF65)/1000</f>
        <v>0</v>
      </c>
      <c r="X65">
        <f>0.61365*exp(17.502*CG65/(240.97+CG65))</f>
        <v>0</v>
      </c>
      <c r="Y65">
        <f>(U65-BZ65*(CE65+CF65)/1000)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0</v>
      </c>
      <c r="AE65">
        <v>0</v>
      </c>
      <c r="AF65">
        <f>IF(AD65*$H$13&gt;=AH65,1.0,(AH65/(AH65-AD65*$H$13)))</f>
        <v>0</v>
      </c>
      <c r="AG65">
        <f>(AF65-1)*100</f>
        <v>0</v>
      </c>
      <c r="AH65">
        <f>MAX(0,($B$13+$C$13*CL65)/(1+$D$13*CL65)*CE65/(CG65+273)*$E$13)</f>
        <v>0</v>
      </c>
      <c r="AI65" t="s">
        <v>294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294</v>
      </c>
      <c r="AP65">
        <v>0</v>
      </c>
      <c r="AQ65">
        <v>0</v>
      </c>
      <c r="AR65">
        <f>1-AP65/AQ65</f>
        <v>0</v>
      </c>
      <c r="AS65">
        <v>0.5</v>
      </c>
      <c r="AT65">
        <f>BP65</f>
        <v>0</v>
      </c>
      <c r="AU65">
        <f>I65</f>
        <v>0</v>
      </c>
      <c r="AV65">
        <f>AR65*AS65*AT65</f>
        <v>0</v>
      </c>
      <c r="AW65">
        <f>BB65/AQ65</f>
        <v>0</v>
      </c>
      <c r="AX65">
        <f>(AU65-AN65)/AT65</f>
        <v>0</v>
      </c>
      <c r="AY65">
        <f>(AK65-AQ65)/AQ65</f>
        <v>0</v>
      </c>
      <c r="AZ65" t="s">
        <v>294</v>
      </c>
      <c r="BA65">
        <v>0</v>
      </c>
      <c r="BB65">
        <f>AQ65-BA65</f>
        <v>0</v>
      </c>
      <c r="BC65">
        <f>(AQ65-AP65)/(AQ65-BA65)</f>
        <v>0</v>
      </c>
      <c r="BD65">
        <f>(AK65-AQ65)/(AK65-BA65)</f>
        <v>0</v>
      </c>
      <c r="BE65">
        <f>(AQ65-AP65)/(AQ65-AJ65)</f>
        <v>0</v>
      </c>
      <c r="BF65">
        <f>(AK65-AQ65)/(AK65-AJ65)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f>$B$11*CM65+$C$11*CN65+$F$11*CO65*(1-CR65)</f>
        <v>0</v>
      </c>
      <c r="BP65">
        <f>BO65*BQ65</f>
        <v>0</v>
      </c>
      <c r="BQ65">
        <f>($B$11*$D$9+$C$11*$D$9+$F$11*((DB65+CT65)/MAX(DB65+CT65+DC65, 0.1)*$I$9+DC65/MAX(DB65+CT65+DC65, 0.1)*$J$9))/($B$11+$C$11+$F$11)</f>
        <v>0</v>
      </c>
      <c r="BR65">
        <f>($B$11*$K$9+$C$11*$K$9+$F$11*((DB65+CT65)/MAX(DB65+CT65+DC65, 0.1)*$P$9+DC65/MAX(DB65+CT65+DC65, 0.1)*$Q$9))/($B$11+$C$11+$F$11)</f>
        <v>0</v>
      </c>
      <c r="BS65">
        <v>6</v>
      </c>
      <c r="BT65">
        <v>0.5</v>
      </c>
      <c r="BU65" t="s">
        <v>295</v>
      </c>
      <c r="BV65">
        <v>2</v>
      </c>
      <c r="BW65">
        <v>1621617211.1</v>
      </c>
      <c r="BX65">
        <v>398.793333333333</v>
      </c>
      <c r="BY65">
        <v>419.991666666667</v>
      </c>
      <c r="BZ65">
        <v>23.4712333333333</v>
      </c>
      <c r="CA65">
        <v>19.832</v>
      </c>
      <c r="CB65">
        <v>390.609</v>
      </c>
      <c r="CC65">
        <v>23.1088333333333</v>
      </c>
      <c r="CD65">
        <v>600.035</v>
      </c>
      <c r="CE65">
        <v>101.281666666667</v>
      </c>
      <c r="CF65">
        <v>0.0996487333333333</v>
      </c>
      <c r="CG65">
        <v>29.9179666666667</v>
      </c>
      <c r="CH65">
        <v>28.3144333333333</v>
      </c>
      <c r="CI65">
        <v>999.9</v>
      </c>
      <c r="CJ65">
        <v>0</v>
      </c>
      <c r="CK65">
        <v>0</v>
      </c>
      <c r="CL65">
        <v>10050</v>
      </c>
      <c r="CM65">
        <v>0</v>
      </c>
      <c r="CN65">
        <v>2.5443</v>
      </c>
      <c r="CO65">
        <v>599.827666666667</v>
      </c>
      <c r="CP65">
        <v>0.932972</v>
      </c>
      <c r="CQ65">
        <v>0.0670283</v>
      </c>
      <c r="CR65">
        <v>0</v>
      </c>
      <c r="CS65">
        <v>879.933666666667</v>
      </c>
      <c r="CT65">
        <v>4.99951</v>
      </c>
      <c r="CU65">
        <v>5235.00333333333</v>
      </c>
      <c r="CV65">
        <v>4812.66666666667</v>
      </c>
      <c r="CW65">
        <v>38.125</v>
      </c>
      <c r="CX65">
        <v>41.812</v>
      </c>
      <c r="CY65">
        <v>40.437</v>
      </c>
      <c r="CZ65">
        <v>41.437</v>
      </c>
      <c r="DA65">
        <v>40.812</v>
      </c>
      <c r="DB65">
        <v>554.956666666667</v>
      </c>
      <c r="DC65">
        <v>39.8666666666667</v>
      </c>
      <c r="DD65">
        <v>0</v>
      </c>
      <c r="DE65">
        <v>1621617215.8</v>
      </c>
      <c r="DF65">
        <v>0</v>
      </c>
      <c r="DG65">
        <v>881.4435</v>
      </c>
      <c r="DH65">
        <v>-11.5985299250753</v>
      </c>
      <c r="DI65">
        <v>-61.8837606731969</v>
      </c>
      <c r="DJ65">
        <v>5243.39923076923</v>
      </c>
      <c r="DK65">
        <v>15</v>
      </c>
      <c r="DL65">
        <v>1621616362.6</v>
      </c>
      <c r="DM65" t="s">
        <v>296</v>
      </c>
      <c r="DN65">
        <v>1621616342.1</v>
      </c>
      <c r="DO65">
        <v>1621616362.6</v>
      </c>
      <c r="DP65">
        <v>3</v>
      </c>
      <c r="DQ65">
        <v>-0.041</v>
      </c>
      <c r="DR65">
        <v>0.032</v>
      </c>
      <c r="DS65">
        <v>8.331</v>
      </c>
      <c r="DT65">
        <v>0.068</v>
      </c>
      <c r="DU65">
        <v>421</v>
      </c>
      <c r="DV65">
        <v>3</v>
      </c>
      <c r="DW65">
        <v>0.39</v>
      </c>
      <c r="DX65">
        <v>0.05</v>
      </c>
      <c r="DY65">
        <v>-21.1374275</v>
      </c>
      <c r="DZ65">
        <v>0.212810881801145</v>
      </c>
      <c r="EA65">
        <v>0.144557640731129</v>
      </c>
      <c r="EB65">
        <v>1</v>
      </c>
      <c r="EC65">
        <v>882.1616</v>
      </c>
      <c r="ED65">
        <v>-10.6695322622009</v>
      </c>
      <c r="EE65">
        <v>1.09464591013324</v>
      </c>
      <c r="EF65">
        <v>0</v>
      </c>
      <c r="EG65">
        <v>3.59725375</v>
      </c>
      <c r="EH65">
        <v>0.131603864915562</v>
      </c>
      <c r="EI65">
        <v>0.0185859746431953</v>
      </c>
      <c r="EJ65">
        <v>0</v>
      </c>
      <c r="EK65">
        <v>1</v>
      </c>
      <c r="EL65">
        <v>3</v>
      </c>
      <c r="EM65" t="s">
        <v>315</v>
      </c>
      <c r="EN65">
        <v>100</v>
      </c>
      <c r="EO65">
        <v>100</v>
      </c>
      <c r="EP65">
        <v>8.184</v>
      </c>
      <c r="EQ65">
        <v>0.363</v>
      </c>
      <c r="ER65">
        <v>5.01928744056008</v>
      </c>
      <c r="ES65">
        <v>0.0095515401478521</v>
      </c>
      <c r="ET65">
        <v>-4.08282145803731e-06</v>
      </c>
      <c r="EU65">
        <v>9.61633180237613e-10</v>
      </c>
      <c r="EV65">
        <v>0.0348779665462137</v>
      </c>
      <c r="EW65">
        <v>0.00964955815971448</v>
      </c>
      <c r="EX65">
        <v>0.000351754833574242</v>
      </c>
      <c r="EY65">
        <v>-6.74969522547015e-06</v>
      </c>
      <c r="EZ65">
        <v>-4</v>
      </c>
      <c r="FA65">
        <v>2054</v>
      </c>
      <c r="FB65">
        <v>1</v>
      </c>
      <c r="FC65">
        <v>24</v>
      </c>
      <c r="FD65">
        <v>14.5</v>
      </c>
      <c r="FE65">
        <v>14.2</v>
      </c>
      <c r="FF65">
        <v>2</v>
      </c>
      <c r="FG65">
        <v>661.494</v>
      </c>
      <c r="FH65">
        <v>411.246</v>
      </c>
      <c r="FI65">
        <v>34.8263</v>
      </c>
      <c r="FJ65">
        <v>27.691</v>
      </c>
      <c r="FK65">
        <v>30.0003</v>
      </c>
      <c r="FL65">
        <v>27.8869</v>
      </c>
      <c r="FM65">
        <v>27.8638</v>
      </c>
      <c r="FN65">
        <v>21.2078</v>
      </c>
      <c r="FO65">
        <v>0</v>
      </c>
      <c r="FP65">
        <v>47.974</v>
      </c>
      <c r="FQ65">
        <v>34.85</v>
      </c>
      <c r="FR65">
        <v>420</v>
      </c>
      <c r="FS65">
        <v>20.4526</v>
      </c>
      <c r="FT65">
        <v>99.8398</v>
      </c>
      <c r="FU65">
        <v>100.185</v>
      </c>
    </row>
    <row r="66" spans="1:177">
      <c r="A66">
        <v>50</v>
      </c>
      <c r="B66">
        <v>1621617227.1</v>
      </c>
      <c r="C66">
        <v>735</v>
      </c>
      <c r="D66" t="s">
        <v>397</v>
      </c>
      <c r="E66" t="s">
        <v>398</v>
      </c>
      <c r="G66">
        <v>1621617226.1</v>
      </c>
      <c r="H66">
        <f>CD66*AF66*(BZ66-CA66)/(100*BS66*(1000-AF66*BZ66))</f>
        <v>0</v>
      </c>
      <c r="I66">
        <f>CD66*AF66*(BY66-BX66*(1000-AF66*CA66)/(1000-AF66*BZ66))/(100*BS66)</f>
        <v>0</v>
      </c>
      <c r="J66">
        <f>BX66 - IF(AF66&gt;1, I66*BS66*100.0/(AH66*CL66), 0)</f>
        <v>0</v>
      </c>
      <c r="K66">
        <f>((Q66-H66/2)*J66-I66)/(Q66+H66/2)</f>
        <v>0</v>
      </c>
      <c r="L66">
        <f>K66*(CE66+CF66)/1000.0</f>
        <v>0</v>
      </c>
      <c r="M66">
        <f>(BX66 - IF(AF66&gt;1, I66*BS66*100.0/(AH66*CL66), 0))*(CE66+CF66)/1000.0</f>
        <v>0</v>
      </c>
      <c r="N66">
        <f>2.0/((1/P66-1/O66)+SIGN(P66)*SQRT((1/P66-1/O66)*(1/P66-1/O66) + 4*BT66/((BT66+1)*(BT66+1))*(2*1/P66*1/O66-1/O66*1/O66)))</f>
        <v>0</v>
      </c>
      <c r="O66">
        <f>IF(LEFT(BU66,1)&lt;&gt;"0",IF(LEFT(BU66,1)="1",3.0,BV66),$D$5+$E$5*(CL66*CE66/($K$5*1000))+$F$5*(CL66*CE66/($K$5*1000))*MAX(MIN(BS66,$J$5),$I$5)*MAX(MIN(BS66,$J$5),$I$5)+$G$5*MAX(MIN(BS66,$J$5),$I$5)*(CL66*CE66/($K$5*1000))+$H$5*(CL66*CE66/($K$5*1000))*(CL66*CE66/($K$5*1000)))</f>
        <v>0</v>
      </c>
      <c r="P66">
        <f>H66*(1000-(1000*0.61365*exp(17.502*T66/(240.97+T66))/(CE66+CF66)+BZ66)/2)/(1000*0.61365*exp(17.502*T66/(240.97+T66))/(CE66+CF66)-BZ66)</f>
        <v>0</v>
      </c>
      <c r="Q66">
        <f>1/((BT66+1)/(N66/1.6)+1/(O66/1.37)) + BT66/((BT66+1)/(N66/1.6) + BT66/(O66/1.37))</f>
        <v>0</v>
      </c>
      <c r="R66">
        <f>(BP66*BR66)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BZ66*(CE66+CF66)/1000</f>
        <v>0</v>
      </c>
      <c r="X66">
        <f>0.61365*exp(17.502*CG66/(240.97+CG66))</f>
        <v>0</v>
      </c>
      <c r="Y66">
        <f>(U66-BZ66*(CE66+CF66)/1000)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0</v>
      </c>
      <c r="AE66">
        <v>0</v>
      </c>
      <c r="AF66">
        <f>IF(AD66*$H$13&gt;=AH66,1.0,(AH66/(AH66-AD66*$H$13)))</f>
        <v>0</v>
      </c>
      <c r="AG66">
        <f>(AF66-1)*100</f>
        <v>0</v>
      </c>
      <c r="AH66">
        <f>MAX(0,($B$13+$C$13*CL66)/(1+$D$13*CL66)*CE66/(CG66+273)*$E$13)</f>
        <v>0</v>
      </c>
      <c r="AI66" t="s">
        <v>294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294</v>
      </c>
      <c r="AP66">
        <v>0</v>
      </c>
      <c r="AQ66">
        <v>0</v>
      </c>
      <c r="AR66">
        <f>1-AP66/AQ66</f>
        <v>0</v>
      </c>
      <c r="AS66">
        <v>0.5</v>
      </c>
      <c r="AT66">
        <f>BP66</f>
        <v>0</v>
      </c>
      <c r="AU66">
        <f>I66</f>
        <v>0</v>
      </c>
      <c r="AV66">
        <f>AR66*AS66*AT66</f>
        <v>0</v>
      </c>
      <c r="AW66">
        <f>BB66/AQ66</f>
        <v>0</v>
      </c>
      <c r="AX66">
        <f>(AU66-AN66)/AT66</f>
        <v>0</v>
      </c>
      <c r="AY66">
        <f>(AK66-AQ66)/AQ66</f>
        <v>0</v>
      </c>
      <c r="AZ66" t="s">
        <v>294</v>
      </c>
      <c r="BA66">
        <v>0</v>
      </c>
      <c r="BB66">
        <f>AQ66-BA66</f>
        <v>0</v>
      </c>
      <c r="BC66">
        <f>(AQ66-AP66)/(AQ66-BA66)</f>
        <v>0</v>
      </c>
      <c r="BD66">
        <f>(AK66-AQ66)/(AK66-BA66)</f>
        <v>0</v>
      </c>
      <c r="BE66">
        <f>(AQ66-AP66)/(AQ66-AJ66)</f>
        <v>0</v>
      </c>
      <c r="BF66">
        <f>(AK66-AQ66)/(AK66-AJ66)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$B$11*CM66+$C$11*CN66+$F$11*CO66*(1-CR66)</f>
        <v>0</v>
      </c>
      <c r="BP66">
        <f>BO66*BQ66</f>
        <v>0</v>
      </c>
      <c r="BQ66">
        <f>($B$11*$D$9+$C$11*$D$9+$F$11*((DB66+CT66)/MAX(DB66+CT66+DC66, 0.1)*$I$9+DC66/MAX(DB66+CT66+DC66, 0.1)*$J$9))/($B$11+$C$11+$F$11)</f>
        <v>0</v>
      </c>
      <c r="BR66">
        <f>($B$11*$K$9+$C$11*$K$9+$F$11*((DB66+CT66)/MAX(DB66+CT66+DC66, 0.1)*$P$9+DC66/MAX(DB66+CT66+DC66, 0.1)*$Q$9))/($B$11+$C$11+$F$11)</f>
        <v>0</v>
      </c>
      <c r="BS66">
        <v>6</v>
      </c>
      <c r="BT66">
        <v>0.5</v>
      </c>
      <c r="BU66" t="s">
        <v>295</v>
      </c>
      <c r="BV66">
        <v>2</v>
      </c>
      <c r="BW66">
        <v>1621617226.1</v>
      </c>
      <c r="BX66">
        <v>398.854</v>
      </c>
      <c r="BY66">
        <v>420.011666666667</v>
      </c>
      <c r="BZ66">
        <v>24.1968333333333</v>
      </c>
      <c r="CA66">
        <v>20.4873</v>
      </c>
      <c r="CB66">
        <v>390.669333333333</v>
      </c>
      <c r="CC66">
        <v>23.8236666666667</v>
      </c>
      <c r="CD66">
        <v>599.973</v>
      </c>
      <c r="CE66">
        <v>101.283333333333</v>
      </c>
      <c r="CF66">
        <v>0.0997781333333333</v>
      </c>
      <c r="CG66">
        <v>30.2652333333333</v>
      </c>
      <c r="CH66">
        <v>28.6212333333333</v>
      </c>
      <c r="CI66">
        <v>999.9</v>
      </c>
      <c r="CJ66">
        <v>0</v>
      </c>
      <c r="CK66">
        <v>0</v>
      </c>
      <c r="CL66">
        <v>10011.6666666667</v>
      </c>
      <c r="CM66">
        <v>0</v>
      </c>
      <c r="CN66">
        <v>2.5443</v>
      </c>
      <c r="CO66">
        <v>600.009666666667</v>
      </c>
      <c r="CP66">
        <v>0.933007</v>
      </c>
      <c r="CQ66">
        <v>0.0669932</v>
      </c>
      <c r="CR66">
        <v>0</v>
      </c>
      <c r="CS66">
        <v>877.943666666667</v>
      </c>
      <c r="CT66">
        <v>4.99951</v>
      </c>
      <c r="CU66">
        <v>5223.79333333333</v>
      </c>
      <c r="CV66">
        <v>4814.19</v>
      </c>
      <c r="CW66">
        <v>38.125</v>
      </c>
      <c r="CX66">
        <v>41.812</v>
      </c>
      <c r="CY66">
        <v>40.437</v>
      </c>
      <c r="CZ66">
        <v>41.5</v>
      </c>
      <c r="DA66">
        <v>40.875</v>
      </c>
      <c r="DB66">
        <v>555.15</v>
      </c>
      <c r="DC66">
        <v>39.86</v>
      </c>
      <c r="DD66">
        <v>0</v>
      </c>
      <c r="DE66">
        <v>1621617230.8</v>
      </c>
      <c r="DF66">
        <v>0</v>
      </c>
      <c r="DG66">
        <v>878.88184</v>
      </c>
      <c r="DH66">
        <v>-10.1475384747406</v>
      </c>
      <c r="DI66">
        <v>-54.0846154409246</v>
      </c>
      <c r="DJ66">
        <v>5229.0784</v>
      </c>
      <c r="DK66">
        <v>15</v>
      </c>
      <c r="DL66">
        <v>1621616362.6</v>
      </c>
      <c r="DM66" t="s">
        <v>296</v>
      </c>
      <c r="DN66">
        <v>1621616342.1</v>
      </c>
      <c r="DO66">
        <v>1621616362.6</v>
      </c>
      <c r="DP66">
        <v>3</v>
      </c>
      <c r="DQ66">
        <v>-0.041</v>
      </c>
      <c r="DR66">
        <v>0.032</v>
      </c>
      <c r="DS66">
        <v>8.331</v>
      </c>
      <c r="DT66">
        <v>0.068</v>
      </c>
      <c r="DU66">
        <v>421</v>
      </c>
      <c r="DV66">
        <v>3</v>
      </c>
      <c r="DW66">
        <v>0.39</v>
      </c>
      <c r="DX66">
        <v>0.05</v>
      </c>
      <c r="DY66">
        <v>-21.0825725</v>
      </c>
      <c r="DZ66">
        <v>0.251926829268292</v>
      </c>
      <c r="EA66">
        <v>0.202256313853858</v>
      </c>
      <c r="EB66">
        <v>1</v>
      </c>
      <c r="EC66">
        <v>879.535114285714</v>
      </c>
      <c r="ED66">
        <v>-10.1958491033076</v>
      </c>
      <c r="EE66">
        <v>1.04785589989215</v>
      </c>
      <c r="EF66">
        <v>0</v>
      </c>
      <c r="EG66">
        <v>3.65955175</v>
      </c>
      <c r="EH66">
        <v>0.324530318949338</v>
      </c>
      <c r="EI66">
        <v>0.0333459447225221</v>
      </c>
      <c r="EJ66">
        <v>0</v>
      </c>
      <c r="EK66">
        <v>1</v>
      </c>
      <c r="EL66">
        <v>3</v>
      </c>
      <c r="EM66" t="s">
        <v>315</v>
      </c>
      <c r="EN66">
        <v>100</v>
      </c>
      <c r="EO66">
        <v>100</v>
      </c>
      <c r="EP66">
        <v>8.186</v>
      </c>
      <c r="EQ66">
        <v>0.3738</v>
      </c>
      <c r="ER66">
        <v>5.01928744056008</v>
      </c>
      <c r="ES66">
        <v>0.0095515401478521</v>
      </c>
      <c r="ET66">
        <v>-4.08282145803731e-06</v>
      </c>
      <c r="EU66">
        <v>9.61633180237613e-10</v>
      </c>
      <c r="EV66">
        <v>0.0348779665462137</v>
      </c>
      <c r="EW66">
        <v>0.00964955815971448</v>
      </c>
      <c r="EX66">
        <v>0.000351754833574242</v>
      </c>
      <c r="EY66">
        <v>-6.74969522547015e-06</v>
      </c>
      <c r="EZ66">
        <v>-4</v>
      </c>
      <c r="FA66">
        <v>2054</v>
      </c>
      <c r="FB66">
        <v>1</v>
      </c>
      <c r="FC66">
        <v>24</v>
      </c>
      <c r="FD66">
        <v>14.8</v>
      </c>
      <c r="FE66">
        <v>14.4</v>
      </c>
      <c r="FF66">
        <v>2</v>
      </c>
      <c r="FG66">
        <v>661.157</v>
      </c>
      <c r="FH66">
        <v>411.824</v>
      </c>
      <c r="FI66">
        <v>35.3355</v>
      </c>
      <c r="FJ66">
        <v>27.6981</v>
      </c>
      <c r="FK66">
        <v>30.0003</v>
      </c>
      <c r="FL66">
        <v>27.8845</v>
      </c>
      <c r="FM66">
        <v>27.8614</v>
      </c>
      <c r="FN66">
        <v>21.2223</v>
      </c>
      <c r="FO66">
        <v>1.21073</v>
      </c>
      <c r="FP66">
        <v>50.6132</v>
      </c>
      <c r="FQ66">
        <v>35.39</v>
      </c>
      <c r="FR66">
        <v>420</v>
      </c>
      <c r="FS66">
        <v>20.2331</v>
      </c>
      <c r="FT66">
        <v>99.8425</v>
      </c>
      <c r="FU66">
        <v>100.185</v>
      </c>
    </row>
    <row r="67" spans="1:177">
      <c r="A67">
        <v>51</v>
      </c>
      <c r="B67">
        <v>1621617242.1</v>
      </c>
      <c r="C67">
        <v>750</v>
      </c>
      <c r="D67" t="s">
        <v>399</v>
      </c>
      <c r="E67" t="s">
        <v>400</v>
      </c>
      <c r="G67">
        <v>1621617241.1</v>
      </c>
      <c r="H67">
        <f>CD67*AF67*(BZ67-CA67)/(100*BS67*(1000-AF67*BZ67))</f>
        <v>0</v>
      </c>
      <c r="I67">
        <f>CD67*AF67*(BY67-BX67*(1000-AF67*CA67)/(1000-AF67*BZ67))/(100*BS67)</f>
        <v>0</v>
      </c>
      <c r="J67">
        <f>BX67 - IF(AF67&gt;1, I67*BS67*100.0/(AH67*CL67), 0)</f>
        <v>0</v>
      </c>
      <c r="K67">
        <f>((Q67-H67/2)*J67-I67)/(Q67+H67/2)</f>
        <v>0</v>
      </c>
      <c r="L67">
        <f>K67*(CE67+CF67)/1000.0</f>
        <v>0</v>
      </c>
      <c r="M67">
        <f>(BX67 - IF(AF67&gt;1, I67*BS67*100.0/(AH67*CL67), 0))*(CE67+CF67)/1000.0</f>
        <v>0</v>
      </c>
      <c r="N67">
        <f>2.0/((1/P67-1/O67)+SIGN(P67)*SQRT((1/P67-1/O67)*(1/P67-1/O67) + 4*BT67/((BT67+1)*(BT67+1))*(2*1/P67*1/O67-1/O67*1/O67)))</f>
        <v>0</v>
      </c>
      <c r="O67">
        <f>IF(LEFT(BU67,1)&lt;&gt;"0",IF(LEFT(BU67,1)="1",3.0,BV67),$D$5+$E$5*(CL67*CE67/($K$5*1000))+$F$5*(CL67*CE67/($K$5*1000))*MAX(MIN(BS67,$J$5),$I$5)*MAX(MIN(BS67,$J$5),$I$5)+$G$5*MAX(MIN(BS67,$J$5),$I$5)*(CL67*CE67/($K$5*1000))+$H$5*(CL67*CE67/($K$5*1000))*(CL67*CE67/($K$5*1000)))</f>
        <v>0</v>
      </c>
      <c r="P67">
        <f>H67*(1000-(1000*0.61365*exp(17.502*T67/(240.97+T67))/(CE67+CF67)+BZ67)/2)/(1000*0.61365*exp(17.502*T67/(240.97+T67))/(CE67+CF67)-BZ67)</f>
        <v>0</v>
      </c>
      <c r="Q67">
        <f>1/((BT67+1)/(N67/1.6)+1/(O67/1.37)) + BT67/((BT67+1)/(N67/1.6) + BT67/(O67/1.37))</f>
        <v>0</v>
      </c>
      <c r="R67">
        <f>(BP67*BR67)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BZ67*(CE67+CF67)/1000</f>
        <v>0</v>
      </c>
      <c r="X67">
        <f>0.61365*exp(17.502*CG67/(240.97+CG67))</f>
        <v>0</v>
      </c>
      <c r="Y67">
        <f>(U67-BZ67*(CE67+CF67)/1000)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0</v>
      </c>
      <c r="AE67">
        <v>0</v>
      </c>
      <c r="AF67">
        <f>IF(AD67*$H$13&gt;=AH67,1.0,(AH67/(AH67-AD67*$H$13)))</f>
        <v>0</v>
      </c>
      <c r="AG67">
        <f>(AF67-1)*100</f>
        <v>0</v>
      </c>
      <c r="AH67">
        <f>MAX(0,($B$13+$C$13*CL67)/(1+$D$13*CL67)*CE67/(CG67+273)*$E$13)</f>
        <v>0</v>
      </c>
      <c r="AI67" t="s">
        <v>294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294</v>
      </c>
      <c r="AP67">
        <v>0</v>
      </c>
      <c r="AQ67">
        <v>0</v>
      </c>
      <c r="AR67">
        <f>1-AP67/AQ67</f>
        <v>0</v>
      </c>
      <c r="AS67">
        <v>0.5</v>
      </c>
      <c r="AT67">
        <f>BP67</f>
        <v>0</v>
      </c>
      <c r="AU67">
        <f>I67</f>
        <v>0</v>
      </c>
      <c r="AV67">
        <f>AR67*AS67*AT67</f>
        <v>0</v>
      </c>
      <c r="AW67">
        <f>BB67/AQ67</f>
        <v>0</v>
      </c>
      <c r="AX67">
        <f>(AU67-AN67)/AT67</f>
        <v>0</v>
      </c>
      <c r="AY67">
        <f>(AK67-AQ67)/AQ67</f>
        <v>0</v>
      </c>
      <c r="AZ67" t="s">
        <v>294</v>
      </c>
      <c r="BA67">
        <v>0</v>
      </c>
      <c r="BB67">
        <f>AQ67-BA67</f>
        <v>0</v>
      </c>
      <c r="BC67">
        <f>(AQ67-AP67)/(AQ67-BA67)</f>
        <v>0</v>
      </c>
      <c r="BD67">
        <f>(AK67-AQ67)/(AK67-BA67)</f>
        <v>0</v>
      </c>
      <c r="BE67">
        <f>(AQ67-AP67)/(AQ67-AJ67)</f>
        <v>0</v>
      </c>
      <c r="BF67">
        <f>(AK67-AQ67)/(AK67-AJ67)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f>$B$11*CM67+$C$11*CN67+$F$11*CO67*(1-CR67)</f>
        <v>0</v>
      </c>
      <c r="BP67">
        <f>BO67*BQ67</f>
        <v>0</v>
      </c>
      <c r="BQ67">
        <f>($B$11*$D$9+$C$11*$D$9+$F$11*((DB67+CT67)/MAX(DB67+CT67+DC67, 0.1)*$I$9+DC67/MAX(DB67+CT67+DC67, 0.1)*$J$9))/($B$11+$C$11+$F$11)</f>
        <v>0</v>
      </c>
      <c r="BR67">
        <f>($B$11*$K$9+$C$11*$K$9+$F$11*((DB67+CT67)/MAX(DB67+CT67+DC67, 0.1)*$P$9+DC67/MAX(DB67+CT67+DC67, 0.1)*$Q$9))/($B$11+$C$11+$F$11)</f>
        <v>0</v>
      </c>
      <c r="BS67">
        <v>6</v>
      </c>
      <c r="BT67">
        <v>0.5</v>
      </c>
      <c r="BU67" t="s">
        <v>295</v>
      </c>
      <c r="BV67">
        <v>2</v>
      </c>
      <c r="BW67">
        <v>1621617241.1</v>
      </c>
      <c r="BX67">
        <v>398.893333333333</v>
      </c>
      <c r="BY67">
        <v>419.963</v>
      </c>
      <c r="BZ67">
        <v>24.7195666666667</v>
      </c>
      <c r="CA67">
        <v>20.6758</v>
      </c>
      <c r="CB67">
        <v>390.708333333333</v>
      </c>
      <c r="CC67">
        <v>24.3387666666667</v>
      </c>
      <c r="CD67">
        <v>600.085333333333</v>
      </c>
      <c r="CE67">
        <v>101.279666666667</v>
      </c>
      <c r="CF67">
        <v>0.100305833333333</v>
      </c>
      <c r="CG67">
        <v>30.6122</v>
      </c>
      <c r="CH67">
        <v>28.9688666666667</v>
      </c>
      <c r="CI67">
        <v>999.9</v>
      </c>
      <c r="CJ67">
        <v>0</v>
      </c>
      <c r="CK67">
        <v>0</v>
      </c>
      <c r="CL67">
        <v>9983.33333333333</v>
      </c>
      <c r="CM67">
        <v>0</v>
      </c>
      <c r="CN67">
        <v>2.5443</v>
      </c>
      <c r="CO67">
        <v>599.993333333333</v>
      </c>
      <c r="CP67">
        <v>0.933007</v>
      </c>
      <c r="CQ67">
        <v>0.0669932</v>
      </c>
      <c r="CR67">
        <v>0</v>
      </c>
      <c r="CS67">
        <v>875.794</v>
      </c>
      <c r="CT67">
        <v>4.99951</v>
      </c>
      <c r="CU67">
        <v>5211.95666666667</v>
      </c>
      <c r="CV67">
        <v>4814.05</v>
      </c>
      <c r="CW67">
        <v>38.187</v>
      </c>
      <c r="CX67">
        <v>41.812</v>
      </c>
      <c r="CY67">
        <v>40.437</v>
      </c>
      <c r="CZ67">
        <v>41.5413333333333</v>
      </c>
      <c r="DA67">
        <v>40.937</v>
      </c>
      <c r="DB67">
        <v>555.133333333333</v>
      </c>
      <c r="DC67">
        <v>39.86</v>
      </c>
      <c r="DD67">
        <v>0</v>
      </c>
      <c r="DE67">
        <v>1621617245.8</v>
      </c>
      <c r="DF67">
        <v>0</v>
      </c>
      <c r="DG67">
        <v>876.651576923077</v>
      </c>
      <c r="DH67">
        <v>-8.30157265054609</v>
      </c>
      <c r="DI67">
        <v>-47.7897436260055</v>
      </c>
      <c r="DJ67">
        <v>5217.205</v>
      </c>
      <c r="DK67">
        <v>15</v>
      </c>
      <c r="DL67">
        <v>1621616362.6</v>
      </c>
      <c r="DM67" t="s">
        <v>296</v>
      </c>
      <c r="DN67">
        <v>1621616342.1</v>
      </c>
      <c r="DO67">
        <v>1621616362.6</v>
      </c>
      <c r="DP67">
        <v>3</v>
      </c>
      <c r="DQ67">
        <v>-0.041</v>
      </c>
      <c r="DR67">
        <v>0.032</v>
      </c>
      <c r="DS67">
        <v>8.331</v>
      </c>
      <c r="DT67">
        <v>0.068</v>
      </c>
      <c r="DU67">
        <v>421</v>
      </c>
      <c r="DV67">
        <v>3</v>
      </c>
      <c r="DW67">
        <v>0.39</v>
      </c>
      <c r="DX67">
        <v>0.05</v>
      </c>
      <c r="DY67">
        <v>-21.048665</v>
      </c>
      <c r="DZ67">
        <v>-0.0293335834896328</v>
      </c>
      <c r="EA67">
        <v>0.142657368456733</v>
      </c>
      <c r="EB67">
        <v>1</v>
      </c>
      <c r="EC67">
        <v>877.2128</v>
      </c>
      <c r="ED67">
        <v>-8.25687119312036</v>
      </c>
      <c r="EE67">
        <v>0.848817826660782</v>
      </c>
      <c r="EF67">
        <v>1</v>
      </c>
      <c r="EG67">
        <v>3.811442</v>
      </c>
      <c r="EH67">
        <v>1.08786844277674</v>
      </c>
      <c r="EI67">
        <v>0.110661022862614</v>
      </c>
      <c r="EJ67">
        <v>0</v>
      </c>
      <c r="EK67">
        <v>2</v>
      </c>
      <c r="EL67">
        <v>3</v>
      </c>
      <c r="EM67" t="s">
        <v>308</v>
      </c>
      <c r="EN67">
        <v>100</v>
      </c>
      <c r="EO67">
        <v>100</v>
      </c>
      <c r="EP67">
        <v>8.185</v>
      </c>
      <c r="EQ67">
        <v>0.3811</v>
      </c>
      <c r="ER67">
        <v>5.01928744056008</v>
      </c>
      <c r="ES67">
        <v>0.0095515401478521</v>
      </c>
      <c r="ET67">
        <v>-4.08282145803731e-06</v>
      </c>
      <c r="EU67">
        <v>9.61633180237613e-10</v>
      </c>
      <c r="EV67">
        <v>0.0348779665462137</v>
      </c>
      <c r="EW67">
        <v>0.00964955815971448</v>
      </c>
      <c r="EX67">
        <v>0.000351754833574242</v>
      </c>
      <c r="EY67">
        <v>-6.74969522547015e-06</v>
      </c>
      <c r="EZ67">
        <v>-4</v>
      </c>
      <c r="FA67">
        <v>2054</v>
      </c>
      <c r="FB67">
        <v>1</v>
      </c>
      <c r="FC67">
        <v>24</v>
      </c>
      <c r="FD67">
        <v>15</v>
      </c>
      <c r="FE67">
        <v>14.7</v>
      </c>
      <c r="FF67">
        <v>2</v>
      </c>
      <c r="FG67">
        <v>661.72</v>
      </c>
      <c r="FH67">
        <v>412.267</v>
      </c>
      <c r="FI67">
        <v>35.8328</v>
      </c>
      <c r="FJ67">
        <v>27.7051</v>
      </c>
      <c r="FK67">
        <v>30.0001</v>
      </c>
      <c r="FL67">
        <v>27.8798</v>
      </c>
      <c r="FM67">
        <v>27.8568</v>
      </c>
      <c r="FN67">
        <v>21.2259</v>
      </c>
      <c r="FO67">
        <v>9.24191</v>
      </c>
      <c r="FP67">
        <v>52.7031</v>
      </c>
      <c r="FQ67">
        <v>35.86</v>
      </c>
      <c r="FR67">
        <v>420</v>
      </c>
      <c r="FS67">
        <v>20.1756</v>
      </c>
      <c r="FT67">
        <v>99.8379</v>
      </c>
      <c r="FU67">
        <v>100.188</v>
      </c>
    </row>
    <row r="68" spans="1:177">
      <c r="A68">
        <v>52</v>
      </c>
      <c r="B68">
        <v>1621617257.1</v>
      </c>
      <c r="C68">
        <v>765</v>
      </c>
      <c r="D68" t="s">
        <v>401</v>
      </c>
      <c r="E68" t="s">
        <v>402</v>
      </c>
      <c r="G68">
        <v>1621617256.1</v>
      </c>
      <c r="H68">
        <f>CD68*AF68*(BZ68-CA68)/(100*BS68*(1000-AF68*BZ68))</f>
        <v>0</v>
      </c>
      <c r="I68">
        <f>CD68*AF68*(BY68-BX68*(1000-AF68*CA68)/(1000-AF68*BZ68))/(100*BS68)</f>
        <v>0</v>
      </c>
      <c r="J68">
        <f>BX68 - IF(AF68&gt;1, I68*BS68*100.0/(AH68*CL68), 0)</f>
        <v>0</v>
      </c>
      <c r="K68">
        <f>((Q68-H68/2)*J68-I68)/(Q68+H68/2)</f>
        <v>0</v>
      </c>
      <c r="L68">
        <f>K68*(CE68+CF68)/1000.0</f>
        <v>0</v>
      </c>
      <c r="M68">
        <f>(BX68 - IF(AF68&gt;1, I68*BS68*100.0/(AH68*CL68), 0))*(CE68+CF68)/1000.0</f>
        <v>0</v>
      </c>
      <c r="N68">
        <f>2.0/((1/P68-1/O68)+SIGN(P68)*SQRT((1/P68-1/O68)*(1/P68-1/O68) + 4*BT68/((BT68+1)*(BT68+1))*(2*1/P68*1/O68-1/O68*1/O68)))</f>
        <v>0</v>
      </c>
      <c r="O68">
        <f>IF(LEFT(BU68,1)&lt;&gt;"0",IF(LEFT(BU68,1)="1",3.0,BV68),$D$5+$E$5*(CL68*CE68/($K$5*1000))+$F$5*(CL68*CE68/($K$5*1000))*MAX(MIN(BS68,$J$5),$I$5)*MAX(MIN(BS68,$J$5),$I$5)+$G$5*MAX(MIN(BS68,$J$5),$I$5)*(CL68*CE68/($K$5*1000))+$H$5*(CL68*CE68/($K$5*1000))*(CL68*CE68/($K$5*1000)))</f>
        <v>0</v>
      </c>
      <c r="P68">
        <f>H68*(1000-(1000*0.61365*exp(17.502*T68/(240.97+T68))/(CE68+CF68)+BZ68)/2)/(1000*0.61365*exp(17.502*T68/(240.97+T68))/(CE68+CF68)-BZ68)</f>
        <v>0</v>
      </c>
      <c r="Q68">
        <f>1/((BT68+1)/(N68/1.6)+1/(O68/1.37)) + BT68/((BT68+1)/(N68/1.6) + BT68/(O68/1.37))</f>
        <v>0</v>
      </c>
      <c r="R68">
        <f>(BP68*BR68)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BZ68*(CE68+CF68)/1000</f>
        <v>0</v>
      </c>
      <c r="X68">
        <f>0.61365*exp(17.502*CG68/(240.97+CG68))</f>
        <v>0</v>
      </c>
      <c r="Y68">
        <f>(U68-BZ68*(CE68+CF68)/1000)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0</v>
      </c>
      <c r="AE68">
        <v>0</v>
      </c>
      <c r="AF68">
        <f>IF(AD68*$H$13&gt;=AH68,1.0,(AH68/(AH68-AD68*$H$13)))</f>
        <v>0</v>
      </c>
      <c r="AG68">
        <f>(AF68-1)*100</f>
        <v>0</v>
      </c>
      <c r="AH68">
        <f>MAX(0,($B$13+$C$13*CL68)/(1+$D$13*CL68)*CE68/(CG68+273)*$E$13)</f>
        <v>0</v>
      </c>
      <c r="AI68" t="s">
        <v>294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294</v>
      </c>
      <c r="AP68">
        <v>0</v>
      </c>
      <c r="AQ68">
        <v>0</v>
      </c>
      <c r="AR68">
        <f>1-AP68/AQ68</f>
        <v>0</v>
      </c>
      <c r="AS68">
        <v>0.5</v>
      </c>
      <c r="AT68">
        <f>BP68</f>
        <v>0</v>
      </c>
      <c r="AU68">
        <f>I68</f>
        <v>0</v>
      </c>
      <c r="AV68">
        <f>AR68*AS68*AT68</f>
        <v>0</v>
      </c>
      <c r="AW68">
        <f>BB68/AQ68</f>
        <v>0</v>
      </c>
      <c r="AX68">
        <f>(AU68-AN68)/AT68</f>
        <v>0</v>
      </c>
      <c r="AY68">
        <f>(AK68-AQ68)/AQ68</f>
        <v>0</v>
      </c>
      <c r="AZ68" t="s">
        <v>294</v>
      </c>
      <c r="BA68">
        <v>0</v>
      </c>
      <c r="BB68">
        <f>AQ68-BA68</f>
        <v>0</v>
      </c>
      <c r="BC68">
        <f>(AQ68-AP68)/(AQ68-BA68)</f>
        <v>0</v>
      </c>
      <c r="BD68">
        <f>(AK68-AQ68)/(AK68-BA68)</f>
        <v>0</v>
      </c>
      <c r="BE68">
        <f>(AQ68-AP68)/(AQ68-AJ68)</f>
        <v>0</v>
      </c>
      <c r="BF68">
        <f>(AK68-AQ68)/(AK68-AJ68)</f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f>$B$11*CM68+$C$11*CN68+$F$11*CO68*(1-CR68)</f>
        <v>0</v>
      </c>
      <c r="BP68">
        <f>BO68*BQ68</f>
        <v>0</v>
      </c>
      <c r="BQ68">
        <f>($B$11*$D$9+$C$11*$D$9+$F$11*((DB68+CT68)/MAX(DB68+CT68+DC68, 0.1)*$I$9+DC68/MAX(DB68+CT68+DC68, 0.1)*$J$9))/($B$11+$C$11+$F$11)</f>
        <v>0</v>
      </c>
      <c r="BR68">
        <f>($B$11*$K$9+$C$11*$K$9+$F$11*((DB68+CT68)/MAX(DB68+CT68+DC68, 0.1)*$P$9+DC68/MAX(DB68+CT68+DC68, 0.1)*$Q$9))/($B$11+$C$11+$F$11)</f>
        <v>0</v>
      </c>
      <c r="BS68">
        <v>6</v>
      </c>
      <c r="BT68">
        <v>0.5</v>
      </c>
      <c r="BU68" t="s">
        <v>295</v>
      </c>
      <c r="BV68">
        <v>2</v>
      </c>
      <c r="BW68">
        <v>1621617256.1</v>
      </c>
      <c r="BX68">
        <v>399.031666666667</v>
      </c>
      <c r="BY68">
        <v>419.967666666667</v>
      </c>
      <c r="BZ68">
        <v>24.9141666666667</v>
      </c>
      <c r="CA68">
        <v>20.7482666666667</v>
      </c>
      <c r="CB68">
        <v>390.845666666667</v>
      </c>
      <c r="CC68">
        <v>24.5305333333333</v>
      </c>
      <c r="CD68">
        <v>599.969</v>
      </c>
      <c r="CE68">
        <v>101.280666666667</v>
      </c>
      <c r="CF68">
        <v>0.100382533333333</v>
      </c>
      <c r="CG68">
        <v>30.9545333333333</v>
      </c>
      <c r="CH68">
        <v>29.2620333333333</v>
      </c>
      <c r="CI68">
        <v>999.9</v>
      </c>
      <c r="CJ68">
        <v>0</v>
      </c>
      <c r="CK68">
        <v>0</v>
      </c>
      <c r="CL68">
        <v>9973.33333333333</v>
      </c>
      <c r="CM68">
        <v>0</v>
      </c>
      <c r="CN68">
        <v>2.5443</v>
      </c>
      <c r="CO68">
        <v>599.977</v>
      </c>
      <c r="CP68">
        <v>0.933007</v>
      </c>
      <c r="CQ68">
        <v>0.0669932</v>
      </c>
      <c r="CR68">
        <v>0</v>
      </c>
      <c r="CS68">
        <v>873.851666666667</v>
      </c>
      <c r="CT68">
        <v>4.99951</v>
      </c>
      <c r="CU68">
        <v>5203.36666666667</v>
      </c>
      <c r="CV68">
        <v>4813.92</v>
      </c>
      <c r="CW68">
        <v>38.208</v>
      </c>
      <c r="CX68">
        <v>41.812</v>
      </c>
      <c r="CY68">
        <v>40.437</v>
      </c>
      <c r="CZ68">
        <v>41.562</v>
      </c>
      <c r="DA68">
        <v>40.979</v>
      </c>
      <c r="DB68">
        <v>555.12</v>
      </c>
      <c r="DC68">
        <v>39.86</v>
      </c>
      <c r="DD68">
        <v>0</v>
      </c>
      <c r="DE68">
        <v>1621617260.8</v>
      </c>
      <c r="DF68">
        <v>0</v>
      </c>
      <c r="DG68">
        <v>874.604</v>
      </c>
      <c r="DH68">
        <v>-7.38292309077401</v>
      </c>
      <c r="DI68">
        <v>-32.7176923486959</v>
      </c>
      <c r="DJ68">
        <v>5206.3152</v>
      </c>
      <c r="DK68">
        <v>15</v>
      </c>
      <c r="DL68">
        <v>1621616362.6</v>
      </c>
      <c r="DM68" t="s">
        <v>296</v>
      </c>
      <c r="DN68">
        <v>1621616342.1</v>
      </c>
      <c r="DO68">
        <v>1621616362.6</v>
      </c>
      <c r="DP68">
        <v>3</v>
      </c>
      <c r="DQ68">
        <v>-0.041</v>
      </c>
      <c r="DR68">
        <v>0.032</v>
      </c>
      <c r="DS68">
        <v>8.331</v>
      </c>
      <c r="DT68">
        <v>0.068</v>
      </c>
      <c r="DU68">
        <v>421</v>
      </c>
      <c r="DV68">
        <v>3</v>
      </c>
      <c r="DW68">
        <v>0.39</v>
      </c>
      <c r="DX68">
        <v>0.05</v>
      </c>
      <c r="DY68">
        <v>-21.018545</v>
      </c>
      <c r="DZ68">
        <v>0.207669793621045</v>
      </c>
      <c r="EA68">
        <v>0.119826760262472</v>
      </c>
      <c r="EB68">
        <v>1</v>
      </c>
      <c r="EC68">
        <v>875.060121212121</v>
      </c>
      <c r="ED68">
        <v>-7.87659849573323</v>
      </c>
      <c r="EE68">
        <v>0.762060594010729</v>
      </c>
      <c r="EF68">
        <v>1</v>
      </c>
      <c r="EG68">
        <v>4.13393725</v>
      </c>
      <c r="EH68">
        <v>0.914394484052528</v>
      </c>
      <c r="EI68">
        <v>0.10058262546254</v>
      </c>
      <c r="EJ68">
        <v>0</v>
      </c>
      <c r="EK68">
        <v>2</v>
      </c>
      <c r="EL68">
        <v>3</v>
      </c>
      <c r="EM68" t="s">
        <v>308</v>
      </c>
      <c r="EN68">
        <v>100</v>
      </c>
      <c r="EO68">
        <v>100</v>
      </c>
      <c r="EP68">
        <v>8.185</v>
      </c>
      <c r="EQ68">
        <v>0.384</v>
      </c>
      <c r="ER68">
        <v>5.01928744056008</v>
      </c>
      <c r="ES68">
        <v>0.0095515401478521</v>
      </c>
      <c r="ET68">
        <v>-4.08282145803731e-06</v>
      </c>
      <c r="EU68">
        <v>9.61633180237613e-10</v>
      </c>
      <c r="EV68">
        <v>0.0348779665462137</v>
      </c>
      <c r="EW68">
        <v>0.00964955815971448</v>
      </c>
      <c r="EX68">
        <v>0.000351754833574242</v>
      </c>
      <c r="EY68">
        <v>-6.74969522547015e-06</v>
      </c>
      <c r="EZ68">
        <v>-4</v>
      </c>
      <c r="FA68">
        <v>2054</v>
      </c>
      <c r="FB68">
        <v>1</v>
      </c>
      <c r="FC68">
        <v>24</v>
      </c>
      <c r="FD68">
        <v>15.2</v>
      </c>
      <c r="FE68">
        <v>14.9</v>
      </c>
      <c r="FF68">
        <v>2</v>
      </c>
      <c r="FG68">
        <v>662.283</v>
      </c>
      <c r="FH68">
        <v>411.892</v>
      </c>
      <c r="FI68">
        <v>36.328</v>
      </c>
      <c r="FJ68">
        <v>27.7169</v>
      </c>
      <c r="FK68">
        <v>30.0005</v>
      </c>
      <c r="FL68">
        <v>27.875</v>
      </c>
      <c r="FM68">
        <v>27.8544</v>
      </c>
      <c r="FN68">
        <v>21.2311</v>
      </c>
      <c r="FO68">
        <v>11.5093</v>
      </c>
      <c r="FP68">
        <v>55.6806</v>
      </c>
      <c r="FQ68">
        <v>36.34</v>
      </c>
      <c r="FR68">
        <v>420</v>
      </c>
      <c r="FS68">
        <v>20.6664</v>
      </c>
      <c r="FT68">
        <v>99.836</v>
      </c>
      <c r="FU68">
        <v>100.185</v>
      </c>
    </row>
    <row r="69" spans="1:177">
      <c r="A69">
        <v>53</v>
      </c>
      <c r="B69">
        <v>1621617272.1</v>
      </c>
      <c r="C69">
        <v>780</v>
      </c>
      <c r="D69" t="s">
        <v>403</v>
      </c>
      <c r="E69" t="s">
        <v>404</v>
      </c>
      <c r="G69">
        <v>1621617271.1</v>
      </c>
      <c r="H69">
        <f>CD69*AF69*(BZ69-CA69)/(100*BS69*(1000-AF69*BZ69))</f>
        <v>0</v>
      </c>
      <c r="I69">
        <f>CD69*AF69*(BY69-BX69*(1000-AF69*CA69)/(1000-AF69*BZ69))/(100*BS69)</f>
        <v>0</v>
      </c>
      <c r="J69">
        <f>BX69 - IF(AF69&gt;1, I69*BS69*100.0/(AH69*CL69), 0)</f>
        <v>0</v>
      </c>
      <c r="K69">
        <f>((Q69-H69/2)*J69-I69)/(Q69+H69/2)</f>
        <v>0</v>
      </c>
      <c r="L69">
        <f>K69*(CE69+CF69)/1000.0</f>
        <v>0</v>
      </c>
      <c r="M69">
        <f>(BX69 - IF(AF69&gt;1, I69*BS69*100.0/(AH69*CL69), 0))*(CE69+CF69)/1000.0</f>
        <v>0</v>
      </c>
      <c r="N69">
        <f>2.0/((1/P69-1/O69)+SIGN(P69)*SQRT((1/P69-1/O69)*(1/P69-1/O69) + 4*BT69/((BT69+1)*(BT69+1))*(2*1/P69*1/O69-1/O69*1/O69)))</f>
        <v>0</v>
      </c>
      <c r="O69">
        <f>IF(LEFT(BU69,1)&lt;&gt;"0",IF(LEFT(BU69,1)="1",3.0,BV69),$D$5+$E$5*(CL69*CE69/($K$5*1000))+$F$5*(CL69*CE69/($K$5*1000))*MAX(MIN(BS69,$J$5),$I$5)*MAX(MIN(BS69,$J$5),$I$5)+$G$5*MAX(MIN(BS69,$J$5),$I$5)*(CL69*CE69/($K$5*1000))+$H$5*(CL69*CE69/($K$5*1000))*(CL69*CE69/($K$5*1000)))</f>
        <v>0</v>
      </c>
      <c r="P69">
        <f>H69*(1000-(1000*0.61365*exp(17.502*T69/(240.97+T69))/(CE69+CF69)+BZ69)/2)/(1000*0.61365*exp(17.502*T69/(240.97+T69))/(CE69+CF69)-BZ69)</f>
        <v>0</v>
      </c>
      <c r="Q69">
        <f>1/((BT69+1)/(N69/1.6)+1/(O69/1.37)) + BT69/((BT69+1)/(N69/1.6) + BT69/(O69/1.37))</f>
        <v>0</v>
      </c>
      <c r="R69">
        <f>(BP69*BR69)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BZ69*(CE69+CF69)/1000</f>
        <v>0</v>
      </c>
      <c r="X69">
        <f>0.61365*exp(17.502*CG69/(240.97+CG69))</f>
        <v>0</v>
      </c>
      <c r="Y69">
        <f>(U69-BZ69*(CE69+CF69)/1000)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0</v>
      </c>
      <c r="AE69">
        <v>0</v>
      </c>
      <c r="AF69">
        <f>IF(AD69*$H$13&gt;=AH69,1.0,(AH69/(AH69-AD69*$H$13)))</f>
        <v>0</v>
      </c>
      <c r="AG69">
        <f>(AF69-1)*100</f>
        <v>0</v>
      </c>
      <c r="AH69">
        <f>MAX(0,($B$13+$C$13*CL69)/(1+$D$13*CL69)*CE69/(CG69+273)*$E$13)</f>
        <v>0</v>
      </c>
      <c r="AI69" t="s">
        <v>294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294</v>
      </c>
      <c r="AP69">
        <v>0</v>
      </c>
      <c r="AQ69">
        <v>0</v>
      </c>
      <c r="AR69">
        <f>1-AP69/AQ69</f>
        <v>0</v>
      </c>
      <c r="AS69">
        <v>0.5</v>
      </c>
      <c r="AT69">
        <f>BP69</f>
        <v>0</v>
      </c>
      <c r="AU69">
        <f>I69</f>
        <v>0</v>
      </c>
      <c r="AV69">
        <f>AR69*AS69*AT69</f>
        <v>0</v>
      </c>
      <c r="AW69">
        <f>BB69/AQ69</f>
        <v>0</v>
      </c>
      <c r="AX69">
        <f>(AU69-AN69)/AT69</f>
        <v>0</v>
      </c>
      <c r="AY69">
        <f>(AK69-AQ69)/AQ69</f>
        <v>0</v>
      </c>
      <c r="AZ69" t="s">
        <v>294</v>
      </c>
      <c r="BA69">
        <v>0</v>
      </c>
      <c r="BB69">
        <f>AQ69-BA69</f>
        <v>0</v>
      </c>
      <c r="BC69">
        <f>(AQ69-AP69)/(AQ69-BA69)</f>
        <v>0</v>
      </c>
      <c r="BD69">
        <f>(AK69-AQ69)/(AK69-BA69)</f>
        <v>0</v>
      </c>
      <c r="BE69">
        <f>(AQ69-AP69)/(AQ69-AJ69)</f>
        <v>0</v>
      </c>
      <c r="BF69">
        <f>(AK69-AQ69)/(AK69-AJ69)</f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f>$B$11*CM69+$C$11*CN69+$F$11*CO69*(1-CR69)</f>
        <v>0</v>
      </c>
      <c r="BP69">
        <f>BO69*BQ69</f>
        <v>0</v>
      </c>
      <c r="BQ69">
        <f>($B$11*$D$9+$C$11*$D$9+$F$11*((DB69+CT69)/MAX(DB69+CT69+DC69, 0.1)*$I$9+DC69/MAX(DB69+CT69+DC69, 0.1)*$J$9))/($B$11+$C$11+$F$11)</f>
        <v>0</v>
      </c>
      <c r="BR69">
        <f>($B$11*$K$9+$C$11*$K$9+$F$11*((DB69+CT69)/MAX(DB69+CT69+DC69, 0.1)*$P$9+DC69/MAX(DB69+CT69+DC69, 0.1)*$Q$9))/($B$11+$C$11+$F$11)</f>
        <v>0</v>
      </c>
      <c r="BS69">
        <v>6</v>
      </c>
      <c r="BT69">
        <v>0.5</v>
      </c>
      <c r="BU69" t="s">
        <v>295</v>
      </c>
      <c r="BV69">
        <v>2</v>
      </c>
      <c r="BW69">
        <v>1621617271.1</v>
      </c>
      <c r="BX69">
        <v>398.919666666667</v>
      </c>
      <c r="BY69">
        <v>419.838333333333</v>
      </c>
      <c r="BZ69">
        <v>25.5123333333333</v>
      </c>
      <c r="CA69">
        <v>21.3909333333333</v>
      </c>
      <c r="CB69">
        <v>390.734333333333</v>
      </c>
      <c r="CC69">
        <v>25.1201</v>
      </c>
      <c r="CD69">
        <v>600.222</v>
      </c>
      <c r="CE69">
        <v>101.28</v>
      </c>
      <c r="CF69">
        <v>0.100340666666667</v>
      </c>
      <c r="CG69">
        <v>31.2996333333333</v>
      </c>
      <c r="CH69">
        <v>29.5859666666667</v>
      </c>
      <c r="CI69">
        <v>999.9</v>
      </c>
      <c r="CJ69">
        <v>0</v>
      </c>
      <c r="CK69">
        <v>0</v>
      </c>
      <c r="CL69">
        <v>9993.33333333333</v>
      </c>
      <c r="CM69">
        <v>0</v>
      </c>
      <c r="CN69">
        <v>2.56314666666667</v>
      </c>
      <c r="CO69">
        <v>600.169333333333</v>
      </c>
      <c r="CP69">
        <v>0.933030333333333</v>
      </c>
      <c r="CQ69">
        <v>0.0669698666666667</v>
      </c>
      <c r="CR69">
        <v>0</v>
      </c>
      <c r="CS69">
        <v>872.014666666667</v>
      </c>
      <c r="CT69">
        <v>4.99951</v>
      </c>
      <c r="CU69">
        <v>5195.18</v>
      </c>
      <c r="CV69">
        <v>4815.51</v>
      </c>
      <c r="CW69">
        <v>38.25</v>
      </c>
      <c r="CX69">
        <v>41.854</v>
      </c>
      <c r="CY69">
        <v>40.5</v>
      </c>
      <c r="CZ69">
        <v>41.562</v>
      </c>
      <c r="DA69">
        <v>41.0413333333333</v>
      </c>
      <c r="DB69">
        <v>555.31</v>
      </c>
      <c r="DC69">
        <v>39.86</v>
      </c>
      <c r="DD69">
        <v>0</v>
      </c>
      <c r="DE69">
        <v>1621617275.8</v>
      </c>
      <c r="DF69">
        <v>0</v>
      </c>
      <c r="DG69">
        <v>872.814923076923</v>
      </c>
      <c r="DH69">
        <v>-7.33777778787431</v>
      </c>
      <c r="DI69">
        <v>-47.0119658905587</v>
      </c>
      <c r="DJ69">
        <v>5198.09230769231</v>
      </c>
      <c r="DK69">
        <v>15</v>
      </c>
      <c r="DL69">
        <v>1621616362.6</v>
      </c>
      <c r="DM69" t="s">
        <v>296</v>
      </c>
      <c r="DN69">
        <v>1621616342.1</v>
      </c>
      <c r="DO69">
        <v>1621616362.6</v>
      </c>
      <c r="DP69">
        <v>3</v>
      </c>
      <c r="DQ69">
        <v>-0.041</v>
      </c>
      <c r="DR69">
        <v>0.032</v>
      </c>
      <c r="DS69">
        <v>8.331</v>
      </c>
      <c r="DT69">
        <v>0.068</v>
      </c>
      <c r="DU69">
        <v>421</v>
      </c>
      <c r="DV69">
        <v>3</v>
      </c>
      <c r="DW69">
        <v>0.39</v>
      </c>
      <c r="DX69">
        <v>0.05</v>
      </c>
      <c r="DY69">
        <v>-20.990755</v>
      </c>
      <c r="DZ69">
        <v>-0.0412953095684637</v>
      </c>
      <c r="EA69">
        <v>0.115538036918584</v>
      </c>
      <c r="EB69">
        <v>1</v>
      </c>
      <c r="EC69">
        <v>873.289285714286</v>
      </c>
      <c r="ED69">
        <v>-7.22860273972578</v>
      </c>
      <c r="EE69">
        <v>0.742724004552677</v>
      </c>
      <c r="EF69">
        <v>1</v>
      </c>
      <c r="EG69">
        <v>4.13046325</v>
      </c>
      <c r="EH69">
        <v>-0.40375575984991</v>
      </c>
      <c r="EI69">
        <v>0.0479253207285825</v>
      </c>
      <c r="EJ69">
        <v>0</v>
      </c>
      <c r="EK69">
        <v>2</v>
      </c>
      <c r="EL69">
        <v>3</v>
      </c>
      <c r="EM69" t="s">
        <v>308</v>
      </c>
      <c r="EN69">
        <v>100</v>
      </c>
      <c r="EO69">
        <v>100</v>
      </c>
      <c r="EP69">
        <v>8.185</v>
      </c>
      <c r="EQ69">
        <v>0.3928</v>
      </c>
      <c r="ER69">
        <v>5.01928744056008</v>
      </c>
      <c r="ES69">
        <v>0.0095515401478521</v>
      </c>
      <c r="ET69">
        <v>-4.08282145803731e-06</v>
      </c>
      <c r="EU69">
        <v>9.61633180237613e-10</v>
      </c>
      <c r="EV69">
        <v>0.0348779665462137</v>
      </c>
      <c r="EW69">
        <v>0.00964955815971448</v>
      </c>
      <c r="EX69">
        <v>0.000351754833574242</v>
      </c>
      <c r="EY69">
        <v>-6.74969522547015e-06</v>
      </c>
      <c r="EZ69">
        <v>-4</v>
      </c>
      <c r="FA69">
        <v>2054</v>
      </c>
      <c r="FB69">
        <v>1</v>
      </c>
      <c r="FC69">
        <v>24</v>
      </c>
      <c r="FD69">
        <v>15.5</v>
      </c>
      <c r="FE69">
        <v>15.2</v>
      </c>
      <c r="FF69">
        <v>2</v>
      </c>
      <c r="FG69">
        <v>661.047</v>
      </c>
      <c r="FH69">
        <v>412.709</v>
      </c>
      <c r="FI69">
        <v>36.8399</v>
      </c>
      <c r="FJ69">
        <v>27.7263</v>
      </c>
      <c r="FK69">
        <v>30.0003</v>
      </c>
      <c r="FL69">
        <v>27.875</v>
      </c>
      <c r="FM69">
        <v>27.8521</v>
      </c>
      <c r="FN69">
        <v>21.2445</v>
      </c>
      <c r="FO69">
        <v>11.8183</v>
      </c>
      <c r="FP69">
        <v>59.057</v>
      </c>
      <c r="FQ69">
        <v>36.87</v>
      </c>
      <c r="FR69">
        <v>420</v>
      </c>
      <c r="FS69">
        <v>21.4523</v>
      </c>
      <c r="FT69">
        <v>99.8392</v>
      </c>
      <c r="FU69">
        <v>100.186</v>
      </c>
    </row>
    <row r="70" spans="1:177">
      <c r="A70">
        <v>54</v>
      </c>
      <c r="B70">
        <v>1621617287.1</v>
      </c>
      <c r="C70">
        <v>795</v>
      </c>
      <c r="D70" t="s">
        <v>405</v>
      </c>
      <c r="E70" t="s">
        <v>406</v>
      </c>
      <c r="G70">
        <v>1621617286.1</v>
      </c>
      <c r="H70">
        <f>CD70*AF70*(BZ70-CA70)/(100*BS70*(1000-AF70*BZ70))</f>
        <v>0</v>
      </c>
      <c r="I70">
        <f>CD70*AF70*(BY70-BX70*(1000-AF70*CA70)/(1000-AF70*BZ70))/(100*BS70)</f>
        <v>0</v>
      </c>
      <c r="J70">
        <f>BX70 - IF(AF70&gt;1, I70*BS70*100.0/(AH70*CL70), 0)</f>
        <v>0</v>
      </c>
      <c r="K70">
        <f>((Q70-H70/2)*J70-I70)/(Q70+H70/2)</f>
        <v>0</v>
      </c>
      <c r="L70">
        <f>K70*(CE70+CF70)/1000.0</f>
        <v>0</v>
      </c>
      <c r="M70">
        <f>(BX70 - IF(AF70&gt;1, I70*BS70*100.0/(AH70*CL70), 0))*(CE70+CF70)/1000.0</f>
        <v>0</v>
      </c>
      <c r="N70">
        <f>2.0/((1/P70-1/O70)+SIGN(P70)*SQRT((1/P70-1/O70)*(1/P70-1/O70) + 4*BT70/((BT70+1)*(BT70+1))*(2*1/P70*1/O70-1/O70*1/O70)))</f>
        <v>0</v>
      </c>
      <c r="O70">
        <f>IF(LEFT(BU70,1)&lt;&gt;"0",IF(LEFT(BU70,1)="1",3.0,BV70),$D$5+$E$5*(CL70*CE70/($K$5*1000))+$F$5*(CL70*CE70/($K$5*1000))*MAX(MIN(BS70,$J$5),$I$5)*MAX(MIN(BS70,$J$5),$I$5)+$G$5*MAX(MIN(BS70,$J$5),$I$5)*(CL70*CE70/($K$5*1000))+$H$5*(CL70*CE70/($K$5*1000))*(CL70*CE70/($K$5*1000)))</f>
        <v>0</v>
      </c>
      <c r="P70">
        <f>H70*(1000-(1000*0.61365*exp(17.502*T70/(240.97+T70))/(CE70+CF70)+BZ70)/2)/(1000*0.61365*exp(17.502*T70/(240.97+T70))/(CE70+CF70)-BZ70)</f>
        <v>0</v>
      </c>
      <c r="Q70">
        <f>1/((BT70+1)/(N70/1.6)+1/(O70/1.37)) + BT70/((BT70+1)/(N70/1.6) + BT70/(O70/1.37))</f>
        <v>0</v>
      </c>
      <c r="R70">
        <f>(BP70*BR70)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BZ70*(CE70+CF70)/1000</f>
        <v>0</v>
      </c>
      <c r="X70">
        <f>0.61365*exp(17.502*CG70/(240.97+CG70))</f>
        <v>0</v>
      </c>
      <c r="Y70">
        <f>(U70-BZ70*(CE70+CF70)/1000)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0</v>
      </c>
      <c r="AE70">
        <v>0</v>
      </c>
      <c r="AF70">
        <f>IF(AD70*$H$13&gt;=AH70,1.0,(AH70/(AH70-AD70*$H$13)))</f>
        <v>0</v>
      </c>
      <c r="AG70">
        <f>(AF70-1)*100</f>
        <v>0</v>
      </c>
      <c r="AH70">
        <f>MAX(0,($B$13+$C$13*CL70)/(1+$D$13*CL70)*CE70/(CG70+273)*$E$13)</f>
        <v>0</v>
      </c>
      <c r="AI70" t="s">
        <v>294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294</v>
      </c>
      <c r="AP70">
        <v>0</v>
      </c>
      <c r="AQ70">
        <v>0</v>
      </c>
      <c r="AR70">
        <f>1-AP70/AQ70</f>
        <v>0</v>
      </c>
      <c r="AS70">
        <v>0.5</v>
      </c>
      <c r="AT70">
        <f>BP70</f>
        <v>0</v>
      </c>
      <c r="AU70">
        <f>I70</f>
        <v>0</v>
      </c>
      <c r="AV70">
        <f>AR70*AS70*AT70</f>
        <v>0</v>
      </c>
      <c r="AW70">
        <f>BB70/AQ70</f>
        <v>0</v>
      </c>
      <c r="AX70">
        <f>(AU70-AN70)/AT70</f>
        <v>0</v>
      </c>
      <c r="AY70">
        <f>(AK70-AQ70)/AQ70</f>
        <v>0</v>
      </c>
      <c r="AZ70" t="s">
        <v>294</v>
      </c>
      <c r="BA70">
        <v>0</v>
      </c>
      <c r="BB70">
        <f>AQ70-BA70</f>
        <v>0</v>
      </c>
      <c r="BC70">
        <f>(AQ70-AP70)/(AQ70-BA70)</f>
        <v>0</v>
      </c>
      <c r="BD70">
        <f>(AK70-AQ70)/(AK70-BA70)</f>
        <v>0</v>
      </c>
      <c r="BE70">
        <f>(AQ70-AP70)/(AQ70-AJ70)</f>
        <v>0</v>
      </c>
      <c r="BF70">
        <f>(AK70-AQ70)/(AK70-AJ70)</f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f>$B$11*CM70+$C$11*CN70+$F$11*CO70*(1-CR70)</f>
        <v>0</v>
      </c>
      <c r="BP70">
        <f>BO70*BQ70</f>
        <v>0</v>
      </c>
      <c r="BQ70">
        <f>($B$11*$D$9+$C$11*$D$9+$F$11*((DB70+CT70)/MAX(DB70+CT70+DC70, 0.1)*$I$9+DC70/MAX(DB70+CT70+DC70, 0.1)*$J$9))/($B$11+$C$11+$F$11)</f>
        <v>0</v>
      </c>
      <c r="BR70">
        <f>($B$11*$K$9+$C$11*$K$9+$F$11*((DB70+CT70)/MAX(DB70+CT70+DC70, 0.1)*$P$9+DC70/MAX(DB70+CT70+DC70, 0.1)*$Q$9))/($B$11+$C$11+$F$11)</f>
        <v>0</v>
      </c>
      <c r="BS70">
        <v>6</v>
      </c>
      <c r="BT70">
        <v>0.5</v>
      </c>
      <c r="BU70" t="s">
        <v>295</v>
      </c>
      <c r="BV70">
        <v>2</v>
      </c>
      <c r="BW70">
        <v>1621617286.1</v>
      </c>
      <c r="BX70">
        <v>398.944666666667</v>
      </c>
      <c r="BY70">
        <v>419.831333333333</v>
      </c>
      <c r="BZ70">
        <v>26.2125</v>
      </c>
      <c r="CA70">
        <v>22.1167666666667</v>
      </c>
      <c r="CB70">
        <v>390.759</v>
      </c>
      <c r="CC70">
        <v>25.8102666666667</v>
      </c>
      <c r="CD70">
        <v>599.967</v>
      </c>
      <c r="CE70">
        <v>101.282</v>
      </c>
      <c r="CF70">
        <v>0.0998788333333333</v>
      </c>
      <c r="CG70">
        <v>31.6383</v>
      </c>
      <c r="CH70">
        <v>29.8869666666667</v>
      </c>
      <c r="CI70">
        <v>999.9</v>
      </c>
      <c r="CJ70">
        <v>0</v>
      </c>
      <c r="CK70">
        <v>0</v>
      </c>
      <c r="CL70">
        <v>9940</v>
      </c>
      <c r="CM70">
        <v>0</v>
      </c>
      <c r="CN70">
        <v>2.63853333333333</v>
      </c>
      <c r="CO70">
        <v>599.945</v>
      </c>
      <c r="CP70">
        <v>0.933007</v>
      </c>
      <c r="CQ70">
        <v>0.0669932</v>
      </c>
      <c r="CR70">
        <v>0</v>
      </c>
      <c r="CS70">
        <v>870.034</v>
      </c>
      <c r="CT70">
        <v>4.99951</v>
      </c>
      <c r="CU70">
        <v>5184.04</v>
      </c>
      <c r="CV70">
        <v>4813.66</v>
      </c>
      <c r="CW70">
        <v>38.25</v>
      </c>
      <c r="CX70">
        <v>41.833</v>
      </c>
      <c r="CY70">
        <v>40.5</v>
      </c>
      <c r="CZ70">
        <v>41.562</v>
      </c>
      <c r="DA70">
        <v>41.062</v>
      </c>
      <c r="DB70">
        <v>555.09</v>
      </c>
      <c r="DC70">
        <v>39.86</v>
      </c>
      <c r="DD70">
        <v>0</v>
      </c>
      <c r="DE70">
        <v>1621617290.8</v>
      </c>
      <c r="DF70">
        <v>0</v>
      </c>
      <c r="DG70">
        <v>870.97292</v>
      </c>
      <c r="DH70">
        <v>-7.27646154653908</v>
      </c>
      <c r="DI70">
        <v>-32.5261539099873</v>
      </c>
      <c r="DJ70">
        <v>5187.6372</v>
      </c>
      <c r="DK70">
        <v>15</v>
      </c>
      <c r="DL70">
        <v>1621616362.6</v>
      </c>
      <c r="DM70" t="s">
        <v>296</v>
      </c>
      <c r="DN70">
        <v>1621616342.1</v>
      </c>
      <c r="DO70">
        <v>1621616362.6</v>
      </c>
      <c r="DP70">
        <v>3</v>
      </c>
      <c r="DQ70">
        <v>-0.041</v>
      </c>
      <c r="DR70">
        <v>0.032</v>
      </c>
      <c r="DS70">
        <v>8.331</v>
      </c>
      <c r="DT70">
        <v>0.068</v>
      </c>
      <c r="DU70">
        <v>421</v>
      </c>
      <c r="DV70">
        <v>3</v>
      </c>
      <c r="DW70">
        <v>0.39</v>
      </c>
      <c r="DX70">
        <v>0.05</v>
      </c>
      <c r="DY70">
        <v>-20.98022</v>
      </c>
      <c r="DZ70">
        <v>0.291183489681058</v>
      </c>
      <c r="EA70">
        <v>0.12197547540387</v>
      </c>
      <c r="EB70">
        <v>1</v>
      </c>
      <c r="EC70">
        <v>871.471628571428</v>
      </c>
      <c r="ED70">
        <v>-6.92414090019463</v>
      </c>
      <c r="EE70">
        <v>0.717143344336767</v>
      </c>
      <c r="EF70">
        <v>1</v>
      </c>
      <c r="EG70">
        <v>4.09819825</v>
      </c>
      <c r="EH70">
        <v>-0.108056622889318</v>
      </c>
      <c r="EI70">
        <v>0.0182996771675759</v>
      </c>
      <c r="EJ70">
        <v>0</v>
      </c>
      <c r="EK70">
        <v>2</v>
      </c>
      <c r="EL70">
        <v>3</v>
      </c>
      <c r="EM70" t="s">
        <v>308</v>
      </c>
      <c r="EN70">
        <v>100</v>
      </c>
      <c r="EO70">
        <v>100</v>
      </c>
      <c r="EP70">
        <v>8.185</v>
      </c>
      <c r="EQ70">
        <v>0.4029</v>
      </c>
      <c r="ER70">
        <v>5.01928744056008</v>
      </c>
      <c r="ES70">
        <v>0.0095515401478521</v>
      </c>
      <c r="ET70">
        <v>-4.08282145803731e-06</v>
      </c>
      <c r="EU70">
        <v>9.61633180237613e-10</v>
      </c>
      <c r="EV70">
        <v>0.0348779665462137</v>
      </c>
      <c r="EW70">
        <v>0.00964955815971448</v>
      </c>
      <c r="EX70">
        <v>0.000351754833574242</v>
      </c>
      <c r="EY70">
        <v>-6.74969522547015e-06</v>
      </c>
      <c r="EZ70">
        <v>-4</v>
      </c>
      <c r="FA70">
        <v>2054</v>
      </c>
      <c r="FB70">
        <v>1</v>
      </c>
      <c r="FC70">
        <v>24</v>
      </c>
      <c r="FD70">
        <v>15.8</v>
      </c>
      <c r="FE70">
        <v>15.4</v>
      </c>
      <c r="FF70">
        <v>2</v>
      </c>
      <c r="FG70">
        <v>662.129</v>
      </c>
      <c r="FH70">
        <v>413.068</v>
      </c>
      <c r="FI70">
        <v>37.3382</v>
      </c>
      <c r="FJ70">
        <v>27.7381</v>
      </c>
      <c r="FK70">
        <v>30.0001</v>
      </c>
      <c r="FL70">
        <v>27.875</v>
      </c>
      <c r="FM70">
        <v>27.8521</v>
      </c>
      <c r="FN70">
        <v>21.2557</v>
      </c>
      <c r="FO70">
        <v>12.131</v>
      </c>
      <c r="FP70">
        <v>62.4697</v>
      </c>
      <c r="FQ70">
        <v>37.34</v>
      </c>
      <c r="FR70">
        <v>420</v>
      </c>
      <c r="FS70">
        <v>22.1252</v>
      </c>
      <c r="FT70">
        <v>99.8328</v>
      </c>
      <c r="FU70">
        <v>100.185</v>
      </c>
    </row>
    <row r="71" spans="1:177">
      <c r="A71">
        <v>55</v>
      </c>
      <c r="B71">
        <v>1621617302.1</v>
      </c>
      <c r="C71">
        <v>810</v>
      </c>
      <c r="D71" t="s">
        <v>407</v>
      </c>
      <c r="E71" t="s">
        <v>408</v>
      </c>
      <c r="G71">
        <v>1621617301.1</v>
      </c>
      <c r="H71">
        <f>CD71*AF71*(BZ71-CA71)/(100*BS71*(1000-AF71*BZ71))</f>
        <v>0</v>
      </c>
      <c r="I71">
        <f>CD71*AF71*(BY71-BX71*(1000-AF71*CA71)/(1000-AF71*BZ71))/(100*BS71)</f>
        <v>0</v>
      </c>
      <c r="J71">
        <f>BX71 - IF(AF71&gt;1, I71*BS71*100.0/(AH71*CL71), 0)</f>
        <v>0</v>
      </c>
      <c r="K71">
        <f>((Q71-H71/2)*J71-I71)/(Q71+H71/2)</f>
        <v>0</v>
      </c>
      <c r="L71">
        <f>K71*(CE71+CF71)/1000.0</f>
        <v>0</v>
      </c>
      <c r="M71">
        <f>(BX71 - IF(AF71&gt;1, I71*BS71*100.0/(AH71*CL71), 0))*(CE71+CF71)/1000.0</f>
        <v>0</v>
      </c>
      <c r="N71">
        <f>2.0/((1/P71-1/O71)+SIGN(P71)*SQRT((1/P71-1/O71)*(1/P71-1/O71) + 4*BT71/((BT71+1)*(BT71+1))*(2*1/P71*1/O71-1/O71*1/O71)))</f>
        <v>0</v>
      </c>
      <c r="O71">
        <f>IF(LEFT(BU71,1)&lt;&gt;"0",IF(LEFT(BU71,1)="1",3.0,BV71),$D$5+$E$5*(CL71*CE71/($K$5*1000))+$F$5*(CL71*CE71/($K$5*1000))*MAX(MIN(BS71,$J$5),$I$5)*MAX(MIN(BS71,$J$5),$I$5)+$G$5*MAX(MIN(BS71,$J$5),$I$5)*(CL71*CE71/($K$5*1000))+$H$5*(CL71*CE71/($K$5*1000))*(CL71*CE71/($K$5*1000)))</f>
        <v>0</v>
      </c>
      <c r="P71">
        <f>H71*(1000-(1000*0.61365*exp(17.502*T71/(240.97+T71))/(CE71+CF71)+BZ71)/2)/(1000*0.61365*exp(17.502*T71/(240.97+T71))/(CE71+CF71)-BZ71)</f>
        <v>0</v>
      </c>
      <c r="Q71">
        <f>1/((BT71+1)/(N71/1.6)+1/(O71/1.37)) + BT71/((BT71+1)/(N71/1.6) + BT71/(O71/1.37))</f>
        <v>0</v>
      </c>
      <c r="R71">
        <f>(BP71*BR71)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BZ71*(CE71+CF71)/1000</f>
        <v>0</v>
      </c>
      <c r="X71">
        <f>0.61365*exp(17.502*CG71/(240.97+CG71))</f>
        <v>0</v>
      </c>
      <c r="Y71">
        <f>(U71-BZ71*(CE71+CF71)/1000)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0</v>
      </c>
      <c r="AE71">
        <v>0</v>
      </c>
      <c r="AF71">
        <f>IF(AD71*$H$13&gt;=AH71,1.0,(AH71/(AH71-AD71*$H$13)))</f>
        <v>0</v>
      </c>
      <c r="AG71">
        <f>(AF71-1)*100</f>
        <v>0</v>
      </c>
      <c r="AH71">
        <f>MAX(0,($B$13+$C$13*CL71)/(1+$D$13*CL71)*CE71/(CG71+273)*$E$13)</f>
        <v>0</v>
      </c>
      <c r="AI71" t="s">
        <v>294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294</v>
      </c>
      <c r="AP71">
        <v>0</v>
      </c>
      <c r="AQ71">
        <v>0</v>
      </c>
      <c r="AR71">
        <f>1-AP71/AQ71</f>
        <v>0</v>
      </c>
      <c r="AS71">
        <v>0.5</v>
      </c>
      <c r="AT71">
        <f>BP71</f>
        <v>0</v>
      </c>
      <c r="AU71">
        <f>I71</f>
        <v>0</v>
      </c>
      <c r="AV71">
        <f>AR71*AS71*AT71</f>
        <v>0</v>
      </c>
      <c r="AW71">
        <f>BB71/AQ71</f>
        <v>0</v>
      </c>
      <c r="AX71">
        <f>(AU71-AN71)/AT71</f>
        <v>0</v>
      </c>
      <c r="AY71">
        <f>(AK71-AQ71)/AQ71</f>
        <v>0</v>
      </c>
      <c r="AZ71" t="s">
        <v>294</v>
      </c>
      <c r="BA71">
        <v>0</v>
      </c>
      <c r="BB71">
        <f>AQ71-BA71</f>
        <v>0</v>
      </c>
      <c r="BC71">
        <f>(AQ71-AP71)/(AQ71-BA71)</f>
        <v>0</v>
      </c>
      <c r="BD71">
        <f>(AK71-AQ71)/(AK71-BA71)</f>
        <v>0</v>
      </c>
      <c r="BE71">
        <f>(AQ71-AP71)/(AQ71-AJ71)</f>
        <v>0</v>
      </c>
      <c r="BF71">
        <f>(AK71-AQ71)/(AK71-AJ71)</f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f>$B$11*CM71+$C$11*CN71+$F$11*CO71*(1-CR71)</f>
        <v>0</v>
      </c>
      <c r="BP71">
        <f>BO71*BQ71</f>
        <v>0</v>
      </c>
      <c r="BQ71">
        <f>($B$11*$D$9+$C$11*$D$9+$F$11*((DB71+CT71)/MAX(DB71+CT71+DC71, 0.1)*$I$9+DC71/MAX(DB71+CT71+DC71, 0.1)*$J$9))/($B$11+$C$11+$F$11)</f>
        <v>0</v>
      </c>
      <c r="BR71">
        <f>($B$11*$K$9+$C$11*$K$9+$F$11*((DB71+CT71)/MAX(DB71+CT71+DC71, 0.1)*$P$9+DC71/MAX(DB71+CT71+DC71, 0.1)*$Q$9))/($B$11+$C$11+$F$11)</f>
        <v>0</v>
      </c>
      <c r="BS71">
        <v>6</v>
      </c>
      <c r="BT71">
        <v>0.5</v>
      </c>
      <c r="BU71" t="s">
        <v>295</v>
      </c>
      <c r="BV71">
        <v>2</v>
      </c>
      <c r="BW71">
        <v>1621617301.1</v>
      </c>
      <c r="BX71">
        <v>398.931</v>
      </c>
      <c r="BY71">
        <v>419.996</v>
      </c>
      <c r="BZ71">
        <v>26.9613</v>
      </c>
      <c r="CA71">
        <v>22.8429666666667</v>
      </c>
      <c r="CB71">
        <v>390.745333333333</v>
      </c>
      <c r="CC71">
        <v>26.5486</v>
      </c>
      <c r="CD71">
        <v>600.115</v>
      </c>
      <c r="CE71">
        <v>101.283333333333</v>
      </c>
      <c r="CF71">
        <v>0.100863733333333</v>
      </c>
      <c r="CG71">
        <v>31.9855333333333</v>
      </c>
      <c r="CH71">
        <v>30.2000333333333</v>
      </c>
      <c r="CI71">
        <v>999.9</v>
      </c>
      <c r="CJ71">
        <v>0</v>
      </c>
      <c r="CK71">
        <v>0</v>
      </c>
      <c r="CL71">
        <v>9975</v>
      </c>
      <c r="CM71">
        <v>0</v>
      </c>
      <c r="CN71">
        <v>2.63853333333333</v>
      </c>
      <c r="CO71">
        <v>600.054</v>
      </c>
      <c r="CP71">
        <v>0.933001333333333</v>
      </c>
      <c r="CQ71">
        <v>0.0669987333333333</v>
      </c>
      <c r="CR71">
        <v>0</v>
      </c>
      <c r="CS71">
        <v>868.496666666667</v>
      </c>
      <c r="CT71">
        <v>4.99951</v>
      </c>
      <c r="CU71">
        <v>5175.94333333333</v>
      </c>
      <c r="CV71">
        <v>4814.53666666667</v>
      </c>
      <c r="CW71">
        <v>38.312</v>
      </c>
      <c r="CX71">
        <v>41.854</v>
      </c>
      <c r="CY71">
        <v>40.5413333333333</v>
      </c>
      <c r="CZ71">
        <v>41.562</v>
      </c>
      <c r="DA71">
        <v>41.125</v>
      </c>
      <c r="DB71">
        <v>555.183333333333</v>
      </c>
      <c r="DC71">
        <v>39.87</v>
      </c>
      <c r="DD71">
        <v>0</v>
      </c>
      <c r="DE71">
        <v>1621617305.8</v>
      </c>
      <c r="DF71">
        <v>0</v>
      </c>
      <c r="DG71">
        <v>869.255269230769</v>
      </c>
      <c r="DH71">
        <v>-6.87176067273575</v>
      </c>
      <c r="DI71">
        <v>-38.5405127760004</v>
      </c>
      <c r="DJ71">
        <v>5179.28115384615</v>
      </c>
      <c r="DK71">
        <v>15</v>
      </c>
      <c r="DL71">
        <v>1621616362.6</v>
      </c>
      <c r="DM71" t="s">
        <v>296</v>
      </c>
      <c r="DN71">
        <v>1621616342.1</v>
      </c>
      <c r="DO71">
        <v>1621616362.6</v>
      </c>
      <c r="DP71">
        <v>3</v>
      </c>
      <c r="DQ71">
        <v>-0.041</v>
      </c>
      <c r="DR71">
        <v>0.032</v>
      </c>
      <c r="DS71">
        <v>8.331</v>
      </c>
      <c r="DT71">
        <v>0.068</v>
      </c>
      <c r="DU71">
        <v>421</v>
      </c>
      <c r="DV71">
        <v>3</v>
      </c>
      <c r="DW71">
        <v>0.39</v>
      </c>
      <c r="DX71">
        <v>0.05</v>
      </c>
      <c r="DY71">
        <v>-20.9384825</v>
      </c>
      <c r="DZ71">
        <v>-0.0919553470919046</v>
      </c>
      <c r="EA71">
        <v>0.128506980136295</v>
      </c>
      <c r="EB71">
        <v>1</v>
      </c>
      <c r="EC71">
        <v>869.707771428571</v>
      </c>
      <c r="ED71">
        <v>-7.15903949156206</v>
      </c>
      <c r="EE71">
        <v>0.760836723077737</v>
      </c>
      <c r="EF71">
        <v>1</v>
      </c>
      <c r="EG71">
        <v>4.098696</v>
      </c>
      <c r="EH71">
        <v>0.0718766228893012</v>
      </c>
      <c r="EI71">
        <v>0.014424286429491</v>
      </c>
      <c r="EJ71">
        <v>1</v>
      </c>
      <c r="EK71">
        <v>3</v>
      </c>
      <c r="EL71">
        <v>3</v>
      </c>
      <c r="EM71" t="s">
        <v>297</v>
      </c>
      <c r="EN71">
        <v>100</v>
      </c>
      <c r="EO71">
        <v>100</v>
      </c>
      <c r="EP71">
        <v>8.186</v>
      </c>
      <c r="EQ71">
        <v>0.4134</v>
      </c>
      <c r="ER71">
        <v>5.01928744056008</v>
      </c>
      <c r="ES71">
        <v>0.0095515401478521</v>
      </c>
      <c r="ET71">
        <v>-4.08282145803731e-06</v>
      </c>
      <c r="EU71">
        <v>9.61633180237613e-10</v>
      </c>
      <c r="EV71">
        <v>0.0348779665462137</v>
      </c>
      <c r="EW71">
        <v>0.00964955815971448</v>
      </c>
      <c r="EX71">
        <v>0.000351754833574242</v>
      </c>
      <c r="EY71">
        <v>-6.74969522547015e-06</v>
      </c>
      <c r="EZ71">
        <v>-4</v>
      </c>
      <c r="FA71">
        <v>2054</v>
      </c>
      <c r="FB71">
        <v>1</v>
      </c>
      <c r="FC71">
        <v>24</v>
      </c>
      <c r="FD71">
        <v>16</v>
      </c>
      <c r="FE71">
        <v>15.7</v>
      </c>
      <c r="FF71">
        <v>2</v>
      </c>
      <c r="FG71">
        <v>662.775</v>
      </c>
      <c r="FH71">
        <v>414.401</v>
      </c>
      <c r="FI71">
        <v>37.8303</v>
      </c>
      <c r="FJ71">
        <v>27.7523</v>
      </c>
      <c r="FK71">
        <v>30.0005</v>
      </c>
      <c r="FL71">
        <v>27.8774</v>
      </c>
      <c r="FM71">
        <v>27.8544</v>
      </c>
      <c r="FN71">
        <v>21.271</v>
      </c>
      <c r="FO71">
        <v>12.4621</v>
      </c>
      <c r="FP71">
        <v>65.5764</v>
      </c>
      <c r="FQ71">
        <v>37.88</v>
      </c>
      <c r="FR71">
        <v>420</v>
      </c>
      <c r="FS71">
        <v>22.7127</v>
      </c>
      <c r="FT71">
        <v>99.8344</v>
      </c>
      <c r="FU71">
        <v>100.183</v>
      </c>
    </row>
    <row r="72" spans="1:177">
      <c r="A72">
        <v>56</v>
      </c>
      <c r="B72">
        <v>1621617317.1</v>
      </c>
      <c r="C72">
        <v>825</v>
      </c>
      <c r="D72" t="s">
        <v>409</v>
      </c>
      <c r="E72" t="s">
        <v>410</v>
      </c>
      <c r="G72">
        <v>1621617316.1</v>
      </c>
      <c r="H72">
        <f>CD72*AF72*(BZ72-CA72)/(100*BS72*(1000-AF72*BZ72))</f>
        <v>0</v>
      </c>
      <c r="I72">
        <f>CD72*AF72*(BY72-BX72*(1000-AF72*CA72)/(1000-AF72*BZ72))/(100*BS72)</f>
        <v>0</v>
      </c>
      <c r="J72">
        <f>BX72 - IF(AF72&gt;1, I72*BS72*100.0/(AH72*CL72), 0)</f>
        <v>0</v>
      </c>
      <c r="K72">
        <f>((Q72-H72/2)*J72-I72)/(Q72+H72/2)</f>
        <v>0</v>
      </c>
      <c r="L72">
        <f>K72*(CE72+CF72)/1000.0</f>
        <v>0</v>
      </c>
      <c r="M72">
        <f>(BX72 - IF(AF72&gt;1, I72*BS72*100.0/(AH72*CL72), 0))*(CE72+CF72)/1000.0</f>
        <v>0</v>
      </c>
      <c r="N72">
        <f>2.0/((1/P72-1/O72)+SIGN(P72)*SQRT((1/P72-1/O72)*(1/P72-1/O72) + 4*BT72/((BT72+1)*(BT72+1))*(2*1/P72*1/O72-1/O72*1/O72)))</f>
        <v>0</v>
      </c>
      <c r="O72">
        <f>IF(LEFT(BU72,1)&lt;&gt;"0",IF(LEFT(BU72,1)="1",3.0,BV72),$D$5+$E$5*(CL72*CE72/($K$5*1000))+$F$5*(CL72*CE72/($K$5*1000))*MAX(MIN(BS72,$J$5),$I$5)*MAX(MIN(BS72,$J$5),$I$5)+$G$5*MAX(MIN(BS72,$J$5),$I$5)*(CL72*CE72/($K$5*1000))+$H$5*(CL72*CE72/($K$5*1000))*(CL72*CE72/($K$5*1000)))</f>
        <v>0</v>
      </c>
      <c r="P72">
        <f>H72*(1000-(1000*0.61365*exp(17.502*T72/(240.97+T72))/(CE72+CF72)+BZ72)/2)/(1000*0.61365*exp(17.502*T72/(240.97+T72))/(CE72+CF72)-BZ72)</f>
        <v>0</v>
      </c>
      <c r="Q72">
        <f>1/((BT72+1)/(N72/1.6)+1/(O72/1.37)) + BT72/((BT72+1)/(N72/1.6) + BT72/(O72/1.37))</f>
        <v>0</v>
      </c>
      <c r="R72">
        <f>(BP72*BR72)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BZ72*(CE72+CF72)/1000</f>
        <v>0</v>
      </c>
      <c r="X72">
        <f>0.61365*exp(17.502*CG72/(240.97+CG72))</f>
        <v>0</v>
      </c>
      <c r="Y72">
        <f>(U72-BZ72*(CE72+CF72)/1000)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0</v>
      </c>
      <c r="AE72">
        <v>0</v>
      </c>
      <c r="AF72">
        <f>IF(AD72*$H$13&gt;=AH72,1.0,(AH72/(AH72-AD72*$H$13)))</f>
        <v>0</v>
      </c>
      <c r="AG72">
        <f>(AF72-1)*100</f>
        <v>0</v>
      </c>
      <c r="AH72">
        <f>MAX(0,($B$13+$C$13*CL72)/(1+$D$13*CL72)*CE72/(CG72+273)*$E$13)</f>
        <v>0</v>
      </c>
      <c r="AI72" t="s">
        <v>294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294</v>
      </c>
      <c r="AP72">
        <v>0</v>
      </c>
      <c r="AQ72">
        <v>0</v>
      </c>
      <c r="AR72">
        <f>1-AP72/AQ72</f>
        <v>0</v>
      </c>
      <c r="AS72">
        <v>0.5</v>
      </c>
      <c r="AT72">
        <f>BP72</f>
        <v>0</v>
      </c>
      <c r="AU72">
        <f>I72</f>
        <v>0</v>
      </c>
      <c r="AV72">
        <f>AR72*AS72*AT72</f>
        <v>0</v>
      </c>
      <c r="AW72">
        <f>BB72/AQ72</f>
        <v>0</v>
      </c>
      <c r="AX72">
        <f>(AU72-AN72)/AT72</f>
        <v>0</v>
      </c>
      <c r="AY72">
        <f>(AK72-AQ72)/AQ72</f>
        <v>0</v>
      </c>
      <c r="AZ72" t="s">
        <v>294</v>
      </c>
      <c r="BA72">
        <v>0</v>
      </c>
      <c r="BB72">
        <f>AQ72-BA72</f>
        <v>0</v>
      </c>
      <c r="BC72">
        <f>(AQ72-AP72)/(AQ72-BA72)</f>
        <v>0</v>
      </c>
      <c r="BD72">
        <f>(AK72-AQ72)/(AK72-BA72)</f>
        <v>0</v>
      </c>
      <c r="BE72">
        <f>(AQ72-AP72)/(AQ72-AJ72)</f>
        <v>0</v>
      </c>
      <c r="BF72">
        <f>(AK72-AQ72)/(AK72-AJ72)</f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f>$B$11*CM72+$C$11*CN72+$F$11*CO72*(1-CR72)</f>
        <v>0</v>
      </c>
      <c r="BP72">
        <f>BO72*BQ72</f>
        <v>0</v>
      </c>
      <c r="BQ72">
        <f>($B$11*$D$9+$C$11*$D$9+$F$11*((DB72+CT72)/MAX(DB72+CT72+DC72, 0.1)*$I$9+DC72/MAX(DB72+CT72+DC72, 0.1)*$J$9))/($B$11+$C$11+$F$11)</f>
        <v>0</v>
      </c>
      <c r="BR72">
        <f>($B$11*$K$9+$C$11*$K$9+$F$11*((DB72+CT72)/MAX(DB72+CT72+DC72, 0.1)*$P$9+DC72/MAX(DB72+CT72+DC72, 0.1)*$Q$9))/($B$11+$C$11+$F$11)</f>
        <v>0</v>
      </c>
      <c r="BS72">
        <v>6</v>
      </c>
      <c r="BT72">
        <v>0.5</v>
      </c>
      <c r="BU72" t="s">
        <v>295</v>
      </c>
      <c r="BV72">
        <v>2</v>
      </c>
      <c r="BW72">
        <v>1621617316.1</v>
      </c>
      <c r="BX72">
        <v>399.086333333333</v>
      </c>
      <c r="BY72">
        <v>419.902333333333</v>
      </c>
      <c r="BZ72">
        <v>27.6805666666667</v>
      </c>
      <c r="CA72">
        <v>23.5244666666667</v>
      </c>
      <c r="CB72">
        <v>390.9</v>
      </c>
      <c r="CC72">
        <v>27.2579666666667</v>
      </c>
      <c r="CD72">
        <v>600.091666666667</v>
      </c>
      <c r="CE72">
        <v>101.282333333333</v>
      </c>
      <c r="CF72">
        <v>0.0994046333333333</v>
      </c>
      <c r="CG72">
        <v>32.3296666666667</v>
      </c>
      <c r="CH72">
        <v>30.5277333333333</v>
      </c>
      <c r="CI72">
        <v>999.9</v>
      </c>
      <c r="CJ72">
        <v>0</v>
      </c>
      <c r="CK72">
        <v>0</v>
      </c>
      <c r="CL72">
        <v>10013.3333333333</v>
      </c>
      <c r="CM72">
        <v>0</v>
      </c>
      <c r="CN72">
        <v>2.65738</v>
      </c>
      <c r="CO72">
        <v>600.028</v>
      </c>
      <c r="CP72">
        <v>0.933018666666667</v>
      </c>
      <c r="CQ72">
        <v>0.0669815333333333</v>
      </c>
      <c r="CR72">
        <v>0</v>
      </c>
      <c r="CS72">
        <v>866.928666666667</v>
      </c>
      <c r="CT72">
        <v>4.99951</v>
      </c>
      <c r="CU72">
        <v>5167.09666666667</v>
      </c>
      <c r="CV72">
        <v>4814.35666666667</v>
      </c>
      <c r="CW72">
        <v>38.312</v>
      </c>
      <c r="CX72">
        <v>41.875</v>
      </c>
      <c r="CY72">
        <v>40.562</v>
      </c>
      <c r="CZ72">
        <v>41.583</v>
      </c>
      <c r="DA72">
        <v>41.187</v>
      </c>
      <c r="DB72">
        <v>555.173333333333</v>
      </c>
      <c r="DC72">
        <v>39.86</v>
      </c>
      <c r="DD72">
        <v>0</v>
      </c>
      <c r="DE72">
        <v>1621617320.8</v>
      </c>
      <c r="DF72">
        <v>0</v>
      </c>
      <c r="DG72">
        <v>867.5238</v>
      </c>
      <c r="DH72">
        <v>-6.34953847869447</v>
      </c>
      <c r="DI72">
        <v>-35.0238461398537</v>
      </c>
      <c r="DJ72">
        <v>5170.3944</v>
      </c>
      <c r="DK72">
        <v>15</v>
      </c>
      <c r="DL72">
        <v>1621616362.6</v>
      </c>
      <c r="DM72" t="s">
        <v>296</v>
      </c>
      <c r="DN72">
        <v>1621616342.1</v>
      </c>
      <c r="DO72">
        <v>1621616362.6</v>
      </c>
      <c r="DP72">
        <v>3</v>
      </c>
      <c r="DQ72">
        <v>-0.041</v>
      </c>
      <c r="DR72">
        <v>0.032</v>
      </c>
      <c r="DS72">
        <v>8.331</v>
      </c>
      <c r="DT72">
        <v>0.068</v>
      </c>
      <c r="DU72">
        <v>421</v>
      </c>
      <c r="DV72">
        <v>3</v>
      </c>
      <c r="DW72">
        <v>0.39</v>
      </c>
      <c r="DX72">
        <v>0.05</v>
      </c>
      <c r="DY72">
        <v>-20.92481</v>
      </c>
      <c r="DZ72">
        <v>-0.149124202626673</v>
      </c>
      <c r="EA72">
        <v>0.115549778883389</v>
      </c>
      <c r="EB72">
        <v>1</v>
      </c>
      <c r="EC72">
        <v>867.984371428571</v>
      </c>
      <c r="ED72">
        <v>-6.77495999201059</v>
      </c>
      <c r="EE72">
        <v>0.717532999170044</v>
      </c>
      <c r="EF72">
        <v>1</v>
      </c>
      <c r="EG72">
        <v>4.1497585</v>
      </c>
      <c r="EH72">
        <v>0.353803452157594</v>
      </c>
      <c r="EI72">
        <v>0.037803286864372</v>
      </c>
      <c r="EJ72">
        <v>0</v>
      </c>
      <c r="EK72">
        <v>2</v>
      </c>
      <c r="EL72">
        <v>3</v>
      </c>
      <c r="EM72" t="s">
        <v>308</v>
      </c>
      <c r="EN72">
        <v>100</v>
      </c>
      <c r="EO72">
        <v>100</v>
      </c>
      <c r="EP72">
        <v>8.186</v>
      </c>
      <c r="EQ72">
        <v>0.4234</v>
      </c>
      <c r="ER72">
        <v>5.01928744056008</v>
      </c>
      <c r="ES72">
        <v>0.0095515401478521</v>
      </c>
      <c r="ET72">
        <v>-4.08282145803731e-06</v>
      </c>
      <c r="EU72">
        <v>9.61633180237613e-10</v>
      </c>
      <c r="EV72">
        <v>0.379931883414538</v>
      </c>
      <c r="EW72">
        <v>0</v>
      </c>
      <c r="EX72">
        <v>0</v>
      </c>
      <c r="EY72">
        <v>0</v>
      </c>
      <c r="EZ72">
        <v>-4</v>
      </c>
      <c r="FA72">
        <v>2054</v>
      </c>
      <c r="FB72">
        <v>1</v>
      </c>
      <c r="FC72">
        <v>24</v>
      </c>
      <c r="FD72">
        <v>16.2</v>
      </c>
      <c r="FE72">
        <v>15.9</v>
      </c>
      <c r="FF72">
        <v>2</v>
      </c>
      <c r="FG72">
        <v>662.311</v>
      </c>
      <c r="FH72">
        <v>414.879</v>
      </c>
      <c r="FI72">
        <v>38.3314</v>
      </c>
      <c r="FJ72">
        <v>27.7664</v>
      </c>
      <c r="FK72">
        <v>30.0002</v>
      </c>
      <c r="FL72">
        <v>27.8774</v>
      </c>
      <c r="FM72">
        <v>27.8544</v>
      </c>
      <c r="FN72">
        <v>21.2841</v>
      </c>
      <c r="FO72">
        <v>12.598</v>
      </c>
      <c r="FP72">
        <v>69.4467</v>
      </c>
      <c r="FQ72">
        <v>38.35</v>
      </c>
      <c r="FR72">
        <v>420</v>
      </c>
      <c r="FS72">
        <v>23.6337</v>
      </c>
      <c r="FT72">
        <v>99.8341</v>
      </c>
      <c r="FU72">
        <v>100.183</v>
      </c>
    </row>
    <row r="73" spans="1:177">
      <c r="A73">
        <v>57</v>
      </c>
      <c r="B73">
        <v>1621617332.1</v>
      </c>
      <c r="C73">
        <v>840</v>
      </c>
      <c r="D73" t="s">
        <v>411</v>
      </c>
      <c r="E73" t="s">
        <v>412</v>
      </c>
      <c r="G73">
        <v>1621617331.1</v>
      </c>
      <c r="H73">
        <f>CD73*AF73*(BZ73-CA73)/(100*BS73*(1000-AF73*BZ73))</f>
        <v>0</v>
      </c>
      <c r="I73">
        <f>CD73*AF73*(BY73-BX73*(1000-AF73*CA73)/(1000-AF73*BZ73))/(100*BS73)</f>
        <v>0</v>
      </c>
      <c r="J73">
        <f>BX73 - IF(AF73&gt;1, I73*BS73*100.0/(AH73*CL73), 0)</f>
        <v>0</v>
      </c>
      <c r="K73">
        <f>((Q73-H73/2)*J73-I73)/(Q73+H73/2)</f>
        <v>0</v>
      </c>
      <c r="L73">
        <f>K73*(CE73+CF73)/1000.0</f>
        <v>0</v>
      </c>
      <c r="M73">
        <f>(BX73 - IF(AF73&gt;1, I73*BS73*100.0/(AH73*CL73), 0))*(CE73+CF73)/1000.0</f>
        <v>0</v>
      </c>
      <c r="N73">
        <f>2.0/((1/P73-1/O73)+SIGN(P73)*SQRT((1/P73-1/O73)*(1/P73-1/O73) + 4*BT73/((BT73+1)*(BT73+1))*(2*1/P73*1/O73-1/O73*1/O73)))</f>
        <v>0</v>
      </c>
      <c r="O73">
        <f>IF(LEFT(BU73,1)&lt;&gt;"0",IF(LEFT(BU73,1)="1",3.0,BV73),$D$5+$E$5*(CL73*CE73/($K$5*1000))+$F$5*(CL73*CE73/($K$5*1000))*MAX(MIN(BS73,$J$5),$I$5)*MAX(MIN(BS73,$J$5),$I$5)+$G$5*MAX(MIN(BS73,$J$5),$I$5)*(CL73*CE73/($K$5*1000))+$H$5*(CL73*CE73/($K$5*1000))*(CL73*CE73/($K$5*1000)))</f>
        <v>0</v>
      </c>
      <c r="P73">
        <f>H73*(1000-(1000*0.61365*exp(17.502*T73/(240.97+T73))/(CE73+CF73)+BZ73)/2)/(1000*0.61365*exp(17.502*T73/(240.97+T73))/(CE73+CF73)-BZ73)</f>
        <v>0</v>
      </c>
      <c r="Q73">
        <f>1/((BT73+1)/(N73/1.6)+1/(O73/1.37)) + BT73/((BT73+1)/(N73/1.6) + BT73/(O73/1.37))</f>
        <v>0</v>
      </c>
      <c r="R73">
        <f>(BP73*BR73)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BZ73*(CE73+CF73)/1000</f>
        <v>0</v>
      </c>
      <c r="X73">
        <f>0.61365*exp(17.502*CG73/(240.97+CG73))</f>
        <v>0</v>
      </c>
      <c r="Y73">
        <f>(U73-BZ73*(CE73+CF73)/1000)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0</v>
      </c>
      <c r="AE73">
        <v>0</v>
      </c>
      <c r="AF73">
        <f>IF(AD73*$H$13&gt;=AH73,1.0,(AH73/(AH73-AD73*$H$13)))</f>
        <v>0</v>
      </c>
      <c r="AG73">
        <f>(AF73-1)*100</f>
        <v>0</v>
      </c>
      <c r="AH73">
        <f>MAX(0,($B$13+$C$13*CL73)/(1+$D$13*CL73)*CE73/(CG73+273)*$E$13)</f>
        <v>0</v>
      </c>
      <c r="AI73" t="s">
        <v>294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294</v>
      </c>
      <c r="AP73">
        <v>0</v>
      </c>
      <c r="AQ73">
        <v>0</v>
      </c>
      <c r="AR73">
        <f>1-AP73/AQ73</f>
        <v>0</v>
      </c>
      <c r="AS73">
        <v>0.5</v>
      </c>
      <c r="AT73">
        <f>BP73</f>
        <v>0</v>
      </c>
      <c r="AU73">
        <f>I73</f>
        <v>0</v>
      </c>
      <c r="AV73">
        <f>AR73*AS73*AT73</f>
        <v>0</v>
      </c>
      <c r="AW73">
        <f>BB73/AQ73</f>
        <v>0</v>
      </c>
      <c r="AX73">
        <f>(AU73-AN73)/AT73</f>
        <v>0</v>
      </c>
      <c r="AY73">
        <f>(AK73-AQ73)/AQ73</f>
        <v>0</v>
      </c>
      <c r="AZ73" t="s">
        <v>294</v>
      </c>
      <c r="BA73">
        <v>0</v>
      </c>
      <c r="BB73">
        <f>AQ73-BA73</f>
        <v>0</v>
      </c>
      <c r="BC73">
        <f>(AQ73-AP73)/(AQ73-BA73)</f>
        <v>0</v>
      </c>
      <c r="BD73">
        <f>(AK73-AQ73)/(AK73-BA73)</f>
        <v>0</v>
      </c>
      <c r="BE73">
        <f>(AQ73-AP73)/(AQ73-AJ73)</f>
        <v>0</v>
      </c>
      <c r="BF73">
        <f>(AK73-AQ73)/(AK73-AJ73)</f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f>$B$11*CM73+$C$11*CN73+$F$11*CO73*(1-CR73)</f>
        <v>0</v>
      </c>
      <c r="BP73">
        <f>BO73*BQ73</f>
        <v>0</v>
      </c>
      <c r="BQ73">
        <f>($B$11*$D$9+$C$11*$D$9+$F$11*((DB73+CT73)/MAX(DB73+CT73+DC73, 0.1)*$I$9+DC73/MAX(DB73+CT73+DC73, 0.1)*$J$9))/($B$11+$C$11+$F$11)</f>
        <v>0</v>
      </c>
      <c r="BR73">
        <f>($B$11*$K$9+$C$11*$K$9+$F$11*((DB73+CT73)/MAX(DB73+CT73+DC73, 0.1)*$P$9+DC73/MAX(DB73+CT73+DC73, 0.1)*$Q$9))/($B$11+$C$11+$F$11)</f>
        <v>0</v>
      </c>
      <c r="BS73">
        <v>6</v>
      </c>
      <c r="BT73">
        <v>0.5</v>
      </c>
      <c r="BU73" t="s">
        <v>295</v>
      </c>
      <c r="BV73">
        <v>2</v>
      </c>
      <c r="BW73">
        <v>1621617331.1</v>
      </c>
      <c r="BX73">
        <v>399.123333333333</v>
      </c>
      <c r="BY73">
        <v>419.899333333333</v>
      </c>
      <c r="BZ73">
        <v>28.4909666666667</v>
      </c>
      <c r="CA73">
        <v>24.3256</v>
      </c>
      <c r="CB73">
        <v>390.936333333333</v>
      </c>
      <c r="CC73">
        <v>28.0575333333333</v>
      </c>
      <c r="CD73">
        <v>600.082333333333</v>
      </c>
      <c r="CE73">
        <v>101.284</v>
      </c>
      <c r="CF73">
        <v>0.100018633333333</v>
      </c>
      <c r="CG73">
        <v>32.6774</v>
      </c>
      <c r="CH73">
        <v>30.8467666666667</v>
      </c>
      <c r="CI73">
        <v>999.9</v>
      </c>
      <c r="CJ73">
        <v>0</v>
      </c>
      <c r="CK73">
        <v>0</v>
      </c>
      <c r="CL73">
        <v>9996.66666666667</v>
      </c>
      <c r="CM73">
        <v>0</v>
      </c>
      <c r="CN73">
        <v>2.69507333333333</v>
      </c>
      <c r="CO73">
        <v>599.918</v>
      </c>
      <c r="CP73">
        <v>0.933007</v>
      </c>
      <c r="CQ73">
        <v>0.0669932</v>
      </c>
      <c r="CR73">
        <v>0</v>
      </c>
      <c r="CS73">
        <v>865.391666666667</v>
      </c>
      <c r="CT73">
        <v>4.99951</v>
      </c>
      <c r="CU73">
        <v>5158.64666666667</v>
      </c>
      <c r="CV73">
        <v>4813.44333333333</v>
      </c>
      <c r="CW73">
        <v>38.375</v>
      </c>
      <c r="CX73">
        <v>41.875</v>
      </c>
      <c r="CY73">
        <v>40.562</v>
      </c>
      <c r="CZ73">
        <v>41.625</v>
      </c>
      <c r="DA73">
        <v>41.25</v>
      </c>
      <c r="DB73">
        <v>555.06</v>
      </c>
      <c r="DC73">
        <v>39.86</v>
      </c>
      <c r="DD73">
        <v>0</v>
      </c>
      <c r="DE73">
        <v>1621617335.8</v>
      </c>
      <c r="DF73">
        <v>0</v>
      </c>
      <c r="DG73">
        <v>866.036115384615</v>
      </c>
      <c r="DH73">
        <v>-5.10909402450754</v>
      </c>
      <c r="DI73">
        <v>-29.0078631561445</v>
      </c>
      <c r="DJ73">
        <v>5162.35384615385</v>
      </c>
      <c r="DK73">
        <v>15</v>
      </c>
      <c r="DL73">
        <v>1621616362.6</v>
      </c>
      <c r="DM73" t="s">
        <v>296</v>
      </c>
      <c r="DN73">
        <v>1621616342.1</v>
      </c>
      <c r="DO73">
        <v>1621616362.6</v>
      </c>
      <c r="DP73">
        <v>3</v>
      </c>
      <c r="DQ73">
        <v>-0.041</v>
      </c>
      <c r="DR73">
        <v>0.032</v>
      </c>
      <c r="DS73">
        <v>8.331</v>
      </c>
      <c r="DT73">
        <v>0.068</v>
      </c>
      <c r="DU73">
        <v>421</v>
      </c>
      <c r="DV73">
        <v>3</v>
      </c>
      <c r="DW73">
        <v>0.39</v>
      </c>
      <c r="DX73">
        <v>0.05</v>
      </c>
      <c r="DY73">
        <v>-20.89502</v>
      </c>
      <c r="DZ73">
        <v>0.382169606003784</v>
      </c>
      <c r="EA73">
        <v>0.125027001483679</v>
      </c>
      <c r="EB73">
        <v>1</v>
      </c>
      <c r="EC73">
        <v>866.417057142857</v>
      </c>
      <c r="ED73">
        <v>-5.58263013698538</v>
      </c>
      <c r="EE73">
        <v>0.588136861762014</v>
      </c>
      <c r="EF73">
        <v>1</v>
      </c>
      <c r="EG73">
        <v>4.16910875</v>
      </c>
      <c r="EH73">
        <v>-0.0920000375234616</v>
      </c>
      <c r="EI73">
        <v>0.0176850920534076</v>
      </c>
      <c r="EJ73">
        <v>1</v>
      </c>
      <c r="EK73">
        <v>3</v>
      </c>
      <c r="EL73">
        <v>3</v>
      </c>
      <c r="EM73" t="s">
        <v>297</v>
      </c>
      <c r="EN73">
        <v>100</v>
      </c>
      <c r="EO73">
        <v>100</v>
      </c>
      <c r="EP73">
        <v>8.187</v>
      </c>
      <c r="EQ73">
        <v>0.4343</v>
      </c>
      <c r="ER73">
        <v>5.01928744056008</v>
      </c>
      <c r="ES73">
        <v>0.0095515401478521</v>
      </c>
      <c r="ET73">
        <v>-4.08282145803731e-06</v>
      </c>
      <c r="EU73">
        <v>9.61633180237613e-10</v>
      </c>
      <c r="EV73">
        <v>0.379931883414538</v>
      </c>
      <c r="EW73">
        <v>0</v>
      </c>
      <c r="EX73">
        <v>0</v>
      </c>
      <c r="EY73">
        <v>0</v>
      </c>
      <c r="EZ73">
        <v>-4</v>
      </c>
      <c r="FA73">
        <v>2054</v>
      </c>
      <c r="FB73">
        <v>1</v>
      </c>
      <c r="FC73">
        <v>24</v>
      </c>
      <c r="FD73">
        <v>16.5</v>
      </c>
      <c r="FE73">
        <v>16.2</v>
      </c>
      <c r="FF73">
        <v>2</v>
      </c>
      <c r="FG73">
        <v>662.803</v>
      </c>
      <c r="FH73">
        <v>415.377</v>
      </c>
      <c r="FI73">
        <v>38.8312</v>
      </c>
      <c r="FJ73">
        <v>27.7805</v>
      </c>
      <c r="FK73">
        <v>30.0002</v>
      </c>
      <c r="FL73">
        <v>27.8798</v>
      </c>
      <c r="FM73">
        <v>27.8568</v>
      </c>
      <c r="FN73">
        <v>21.2985</v>
      </c>
      <c r="FO73">
        <v>12.2196</v>
      </c>
      <c r="FP73">
        <v>73.5717</v>
      </c>
      <c r="FQ73">
        <v>38.89</v>
      </c>
      <c r="FR73">
        <v>420</v>
      </c>
      <c r="FS73">
        <v>24.4469</v>
      </c>
      <c r="FT73">
        <v>99.8318</v>
      </c>
      <c r="FU73">
        <v>100.18</v>
      </c>
    </row>
    <row r="74" spans="1:177">
      <c r="A74">
        <v>58</v>
      </c>
      <c r="B74">
        <v>1621617347.1</v>
      </c>
      <c r="C74">
        <v>855</v>
      </c>
      <c r="D74" t="s">
        <v>413</v>
      </c>
      <c r="E74" t="s">
        <v>414</v>
      </c>
      <c r="G74">
        <v>1621617346.1</v>
      </c>
      <c r="H74">
        <f>CD74*AF74*(BZ74-CA74)/(100*BS74*(1000-AF74*BZ74))</f>
        <v>0</v>
      </c>
      <c r="I74">
        <f>CD74*AF74*(BY74-BX74*(1000-AF74*CA74)/(1000-AF74*BZ74))/(100*BS74)</f>
        <v>0</v>
      </c>
      <c r="J74">
        <f>BX74 - IF(AF74&gt;1, I74*BS74*100.0/(AH74*CL74), 0)</f>
        <v>0</v>
      </c>
      <c r="K74">
        <f>((Q74-H74/2)*J74-I74)/(Q74+H74/2)</f>
        <v>0</v>
      </c>
      <c r="L74">
        <f>K74*(CE74+CF74)/1000.0</f>
        <v>0</v>
      </c>
      <c r="M74">
        <f>(BX74 - IF(AF74&gt;1, I74*BS74*100.0/(AH74*CL74), 0))*(CE74+CF74)/1000.0</f>
        <v>0</v>
      </c>
      <c r="N74">
        <f>2.0/((1/P74-1/O74)+SIGN(P74)*SQRT((1/P74-1/O74)*(1/P74-1/O74) + 4*BT74/((BT74+1)*(BT74+1))*(2*1/P74*1/O74-1/O74*1/O74)))</f>
        <v>0</v>
      </c>
      <c r="O74">
        <f>IF(LEFT(BU74,1)&lt;&gt;"0",IF(LEFT(BU74,1)="1",3.0,BV74),$D$5+$E$5*(CL74*CE74/($K$5*1000))+$F$5*(CL74*CE74/($K$5*1000))*MAX(MIN(BS74,$J$5),$I$5)*MAX(MIN(BS74,$J$5),$I$5)+$G$5*MAX(MIN(BS74,$J$5),$I$5)*(CL74*CE74/($K$5*1000))+$H$5*(CL74*CE74/($K$5*1000))*(CL74*CE74/($K$5*1000)))</f>
        <v>0</v>
      </c>
      <c r="P74">
        <f>H74*(1000-(1000*0.61365*exp(17.502*T74/(240.97+T74))/(CE74+CF74)+BZ74)/2)/(1000*0.61365*exp(17.502*T74/(240.97+T74))/(CE74+CF74)-BZ74)</f>
        <v>0</v>
      </c>
      <c r="Q74">
        <f>1/((BT74+1)/(N74/1.6)+1/(O74/1.37)) + BT74/((BT74+1)/(N74/1.6) + BT74/(O74/1.37))</f>
        <v>0</v>
      </c>
      <c r="R74">
        <f>(BP74*BR74)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BZ74*(CE74+CF74)/1000</f>
        <v>0</v>
      </c>
      <c r="X74">
        <f>0.61365*exp(17.502*CG74/(240.97+CG74))</f>
        <v>0</v>
      </c>
      <c r="Y74">
        <f>(U74-BZ74*(CE74+CF74)/1000)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0</v>
      </c>
      <c r="AE74">
        <v>0</v>
      </c>
      <c r="AF74">
        <f>IF(AD74*$H$13&gt;=AH74,1.0,(AH74/(AH74-AD74*$H$13)))</f>
        <v>0</v>
      </c>
      <c r="AG74">
        <f>(AF74-1)*100</f>
        <v>0</v>
      </c>
      <c r="AH74">
        <f>MAX(0,($B$13+$C$13*CL74)/(1+$D$13*CL74)*CE74/(CG74+273)*$E$13)</f>
        <v>0</v>
      </c>
      <c r="AI74" t="s">
        <v>294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294</v>
      </c>
      <c r="AP74">
        <v>0</v>
      </c>
      <c r="AQ74">
        <v>0</v>
      </c>
      <c r="AR74">
        <f>1-AP74/AQ74</f>
        <v>0</v>
      </c>
      <c r="AS74">
        <v>0.5</v>
      </c>
      <c r="AT74">
        <f>BP74</f>
        <v>0</v>
      </c>
      <c r="AU74">
        <f>I74</f>
        <v>0</v>
      </c>
      <c r="AV74">
        <f>AR74*AS74*AT74</f>
        <v>0</v>
      </c>
      <c r="AW74">
        <f>BB74/AQ74</f>
        <v>0</v>
      </c>
      <c r="AX74">
        <f>(AU74-AN74)/AT74</f>
        <v>0</v>
      </c>
      <c r="AY74">
        <f>(AK74-AQ74)/AQ74</f>
        <v>0</v>
      </c>
      <c r="AZ74" t="s">
        <v>294</v>
      </c>
      <c r="BA74">
        <v>0</v>
      </c>
      <c r="BB74">
        <f>AQ74-BA74</f>
        <v>0</v>
      </c>
      <c r="BC74">
        <f>(AQ74-AP74)/(AQ74-BA74)</f>
        <v>0</v>
      </c>
      <c r="BD74">
        <f>(AK74-AQ74)/(AK74-BA74)</f>
        <v>0</v>
      </c>
      <c r="BE74">
        <f>(AQ74-AP74)/(AQ74-AJ74)</f>
        <v>0</v>
      </c>
      <c r="BF74">
        <f>(AK74-AQ74)/(AK74-AJ74)</f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f>$B$11*CM74+$C$11*CN74+$F$11*CO74*(1-CR74)</f>
        <v>0</v>
      </c>
      <c r="BP74">
        <f>BO74*BQ74</f>
        <v>0</v>
      </c>
      <c r="BQ74">
        <f>($B$11*$D$9+$C$11*$D$9+$F$11*((DB74+CT74)/MAX(DB74+CT74+DC74, 0.1)*$I$9+DC74/MAX(DB74+CT74+DC74, 0.1)*$J$9))/($B$11+$C$11+$F$11)</f>
        <v>0</v>
      </c>
      <c r="BR74">
        <f>($B$11*$K$9+$C$11*$K$9+$F$11*((DB74+CT74)/MAX(DB74+CT74+DC74, 0.1)*$P$9+DC74/MAX(DB74+CT74+DC74, 0.1)*$Q$9))/($B$11+$C$11+$F$11)</f>
        <v>0</v>
      </c>
      <c r="BS74">
        <v>6</v>
      </c>
      <c r="BT74">
        <v>0.5</v>
      </c>
      <c r="BU74" t="s">
        <v>295</v>
      </c>
      <c r="BV74">
        <v>2</v>
      </c>
      <c r="BW74">
        <v>1621617346.1</v>
      </c>
      <c r="BX74">
        <v>398.966</v>
      </c>
      <c r="BY74">
        <v>419.965666666667</v>
      </c>
      <c r="BZ74">
        <v>29.3666666666667</v>
      </c>
      <c r="CA74">
        <v>25.1558</v>
      </c>
      <c r="CB74">
        <v>390.780666666667</v>
      </c>
      <c r="CC74">
        <v>28.9218</v>
      </c>
      <c r="CD74">
        <v>599.911</v>
      </c>
      <c r="CE74">
        <v>101.281</v>
      </c>
      <c r="CF74">
        <v>0.100256433333333</v>
      </c>
      <c r="CG74">
        <v>33.0169</v>
      </c>
      <c r="CH74">
        <v>31.185</v>
      </c>
      <c r="CI74">
        <v>999.9</v>
      </c>
      <c r="CJ74">
        <v>0</v>
      </c>
      <c r="CK74">
        <v>0</v>
      </c>
      <c r="CL74">
        <v>10013.3333333333</v>
      </c>
      <c r="CM74">
        <v>0</v>
      </c>
      <c r="CN74">
        <v>2.71392</v>
      </c>
      <c r="CO74">
        <v>599.901666666667</v>
      </c>
      <c r="CP74">
        <v>0.933006666666667</v>
      </c>
      <c r="CQ74">
        <v>0.0669934</v>
      </c>
      <c r="CR74">
        <v>0</v>
      </c>
      <c r="CS74">
        <v>864.218666666667</v>
      </c>
      <c r="CT74">
        <v>4.99951</v>
      </c>
      <c r="CU74">
        <v>5151.83</v>
      </c>
      <c r="CV74">
        <v>4813.31</v>
      </c>
      <c r="CW74">
        <v>38.375</v>
      </c>
      <c r="CX74">
        <v>41.875</v>
      </c>
      <c r="CY74">
        <v>40.562</v>
      </c>
      <c r="CZ74">
        <v>41.625</v>
      </c>
      <c r="DA74">
        <v>41.312</v>
      </c>
      <c r="DB74">
        <v>555.043333333333</v>
      </c>
      <c r="DC74">
        <v>39.8533333333333</v>
      </c>
      <c r="DD74">
        <v>0</v>
      </c>
      <c r="DE74">
        <v>1621617350.8</v>
      </c>
      <c r="DF74">
        <v>0</v>
      </c>
      <c r="DG74">
        <v>864.60564</v>
      </c>
      <c r="DH74">
        <v>-4.96061540100624</v>
      </c>
      <c r="DI74">
        <v>-29.0792309110441</v>
      </c>
      <c r="DJ74">
        <v>5155.3184</v>
      </c>
      <c r="DK74">
        <v>15</v>
      </c>
      <c r="DL74">
        <v>1621616362.6</v>
      </c>
      <c r="DM74" t="s">
        <v>296</v>
      </c>
      <c r="DN74">
        <v>1621616342.1</v>
      </c>
      <c r="DO74">
        <v>1621616362.6</v>
      </c>
      <c r="DP74">
        <v>3</v>
      </c>
      <c r="DQ74">
        <v>-0.041</v>
      </c>
      <c r="DR74">
        <v>0.032</v>
      </c>
      <c r="DS74">
        <v>8.331</v>
      </c>
      <c r="DT74">
        <v>0.068</v>
      </c>
      <c r="DU74">
        <v>421</v>
      </c>
      <c r="DV74">
        <v>3</v>
      </c>
      <c r="DW74">
        <v>0.39</v>
      </c>
      <c r="DX74">
        <v>0.05</v>
      </c>
      <c r="DY74">
        <v>-20.854085</v>
      </c>
      <c r="DZ74">
        <v>-0.090085553470916</v>
      </c>
      <c r="EA74">
        <v>0.127329644132857</v>
      </c>
      <c r="EB74">
        <v>1</v>
      </c>
      <c r="EC74">
        <v>864.93494117647</v>
      </c>
      <c r="ED74">
        <v>-5.64756433153145</v>
      </c>
      <c r="EE74">
        <v>0.572983930642991</v>
      </c>
      <c r="EF74">
        <v>1</v>
      </c>
      <c r="EG74">
        <v>4.146028</v>
      </c>
      <c r="EH74">
        <v>-0.00092735459663639</v>
      </c>
      <c r="EI74">
        <v>0.035839145441821</v>
      </c>
      <c r="EJ74">
        <v>1</v>
      </c>
      <c r="EK74">
        <v>3</v>
      </c>
      <c r="EL74">
        <v>3</v>
      </c>
      <c r="EM74" t="s">
        <v>297</v>
      </c>
      <c r="EN74">
        <v>100</v>
      </c>
      <c r="EO74">
        <v>100</v>
      </c>
      <c r="EP74">
        <v>8.187</v>
      </c>
      <c r="EQ74">
        <v>0.4455</v>
      </c>
      <c r="ER74">
        <v>5.01928744056008</v>
      </c>
      <c r="ES74">
        <v>0.0095515401478521</v>
      </c>
      <c r="ET74">
        <v>-4.08282145803731e-06</v>
      </c>
      <c r="EU74">
        <v>9.61633180237613e-10</v>
      </c>
      <c r="EV74">
        <v>0.379931883414538</v>
      </c>
      <c r="EW74">
        <v>0</v>
      </c>
      <c r="EX74">
        <v>0</v>
      </c>
      <c r="EY74">
        <v>0</v>
      </c>
      <c r="EZ74">
        <v>-4</v>
      </c>
      <c r="FA74">
        <v>2054</v>
      </c>
      <c r="FB74">
        <v>1</v>
      </c>
      <c r="FC74">
        <v>24</v>
      </c>
      <c r="FD74">
        <v>16.8</v>
      </c>
      <c r="FE74">
        <v>16.4</v>
      </c>
      <c r="FF74">
        <v>2</v>
      </c>
      <c r="FG74">
        <v>662.393</v>
      </c>
      <c r="FH74">
        <v>416.595</v>
      </c>
      <c r="FI74">
        <v>39.3341</v>
      </c>
      <c r="FJ74">
        <v>27.7971</v>
      </c>
      <c r="FK74">
        <v>30.0001</v>
      </c>
      <c r="FL74">
        <v>27.8845</v>
      </c>
      <c r="FM74">
        <v>27.8591</v>
      </c>
      <c r="FN74">
        <v>21.3117</v>
      </c>
      <c r="FO74">
        <v>12.5689</v>
      </c>
      <c r="FP74">
        <v>77.3042</v>
      </c>
      <c r="FQ74">
        <v>39.36</v>
      </c>
      <c r="FR74">
        <v>420</v>
      </c>
      <c r="FS74">
        <v>25.0787</v>
      </c>
      <c r="FT74">
        <v>99.8277</v>
      </c>
      <c r="FU74">
        <v>100.177</v>
      </c>
    </row>
    <row r="75" spans="1:177">
      <c r="A75">
        <v>59</v>
      </c>
      <c r="B75">
        <v>1621617362.1</v>
      </c>
      <c r="C75">
        <v>870</v>
      </c>
      <c r="D75" t="s">
        <v>415</v>
      </c>
      <c r="E75" t="s">
        <v>416</v>
      </c>
      <c r="G75">
        <v>1621617361.1</v>
      </c>
      <c r="H75">
        <f>CD75*AF75*(BZ75-CA75)/(100*BS75*(1000-AF75*BZ75))</f>
        <v>0</v>
      </c>
      <c r="I75">
        <f>CD75*AF75*(BY75-BX75*(1000-AF75*CA75)/(1000-AF75*BZ75))/(100*BS75)</f>
        <v>0</v>
      </c>
      <c r="J75">
        <f>BX75 - IF(AF75&gt;1, I75*BS75*100.0/(AH75*CL75), 0)</f>
        <v>0</v>
      </c>
      <c r="K75">
        <f>((Q75-H75/2)*J75-I75)/(Q75+H75/2)</f>
        <v>0</v>
      </c>
      <c r="L75">
        <f>K75*(CE75+CF75)/1000.0</f>
        <v>0</v>
      </c>
      <c r="M75">
        <f>(BX75 - IF(AF75&gt;1, I75*BS75*100.0/(AH75*CL75), 0))*(CE75+CF75)/1000.0</f>
        <v>0</v>
      </c>
      <c r="N75">
        <f>2.0/((1/P75-1/O75)+SIGN(P75)*SQRT((1/P75-1/O75)*(1/P75-1/O75) + 4*BT75/((BT75+1)*(BT75+1))*(2*1/P75*1/O75-1/O75*1/O75)))</f>
        <v>0</v>
      </c>
      <c r="O75">
        <f>IF(LEFT(BU75,1)&lt;&gt;"0",IF(LEFT(BU75,1)="1",3.0,BV75),$D$5+$E$5*(CL75*CE75/($K$5*1000))+$F$5*(CL75*CE75/($K$5*1000))*MAX(MIN(BS75,$J$5),$I$5)*MAX(MIN(BS75,$J$5),$I$5)+$G$5*MAX(MIN(BS75,$J$5),$I$5)*(CL75*CE75/($K$5*1000))+$H$5*(CL75*CE75/($K$5*1000))*(CL75*CE75/($K$5*1000)))</f>
        <v>0</v>
      </c>
      <c r="P75">
        <f>H75*(1000-(1000*0.61365*exp(17.502*T75/(240.97+T75))/(CE75+CF75)+BZ75)/2)/(1000*0.61365*exp(17.502*T75/(240.97+T75))/(CE75+CF75)-BZ75)</f>
        <v>0</v>
      </c>
      <c r="Q75">
        <f>1/((BT75+1)/(N75/1.6)+1/(O75/1.37)) + BT75/((BT75+1)/(N75/1.6) + BT75/(O75/1.37))</f>
        <v>0</v>
      </c>
      <c r="R75">
        <f>(BP75*BR75)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BZ75*(CE75+CF75)/1000</f>
        <v>0</v>
      </c>
      <c r="X75">
        <f>0.61365*exp(17.502*CG75/(240.97+CG75))</f>
        <v>0</v>
      </c>
      <c r="Y75">
        <f>(U75-BZ75*(CE75+CF75)/1000)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0</v>
      </c>
      <c r="AE75">
        <v>0</v>
      </c>
      <c r="AF75">
        <f>IF(AD75*$H$13&gt;=AH75,1.0,(AH75/(AH75-AD75*$H$13)))</f>
        <v>0</v>
      </c>
      <c r="AG75">
        <f>(AF75-1)*100</f>
        <v>0</v>
      </c>
      <c r="AH75">
        <f>MAX(0,($B$13+$C$13*CL75)/(1+$D$13*CL75)*CE75/(CG75+273)*$E$13)</f>
        <v>0</v>
      </c>
      <c r="AI75" t="s">
        <v>294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294</v>
      </c>
      <c r="AP75">
        <v>0</v>
      </c>
      <c r="AQ75">
        <v>0</v>
      </c>
      <c r="AR75">
        <f>1-AP75/AQ75</f>
        <v>0</v>
      </c>
      <c r="AS75">
        <v>0.5</v>
      </c>
      <c r="AT75">
        <f>BP75</f>
        <v>0</v>
      </c>
      <c r="AU75">
        <f>I75</f>
        <v>0</v>
      </c>
      <c r="AV75">
        <f>AR75*AS75*AT75</f>
        <v>0</v>
      </c>
      <c r="AW75">
        <f>BB75/AQ75</f>
        <v>0</v>
      </c>
      <c r="AX75">
        <f>(AU75-AN75)/AT75</f>
        <v>0</v>
      </c>
      <c r="AY75">
        <f>(AK75-AQ75)/AQ75</f>
        <v>0</v>
      </c>
      <c r="AZ75" t="s">
        <v>294</v>
      </c>
      <c r="BA75">
        <v>0</v>
      </c>
      <c r="BB75">
        <f>AQ75-BA75</f>
        <v>0</v>
      </c>
      <c r="BC75">
        <f>(AQ75-AP75)/(AQ75-BA75)</f>
        <v>0</v>
      </c>
      <c r="BD75">
        <f>(AK75-AQ75)/(AK75-BA75)</f>
        <v>0</v>
      </c>
      <c r="BE75">
        <f>(AQ75-AP75)/(AQ75-AJ75)</f>
        <v>0</v>
      </c>
      <c r="BF75">
        <f>(AK75-AQ75)/(AK75-AJ75)</f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f>$B$11*CM75+$C$11*CN75+$F$11*CO75*(1-CR75)</f>
        <v>0</v>
      </c>
      <c r="BP75">
        <f>BO75*BQ75</f>
        <v>0</v>
      </c>
      <c r="BQ75">
        <f>($B$11*$D$9+$C$11*$D$9+$F$11*((DB75+CT75)/MAX(DB75+CT75+DC75, 0.1)*$I$9+DC75/MAX(DB75+CT75+DC75, 0.1)*$J$9))/($B$11+$C$11+$F$11)</f>
        <v>0</v>
      </c>
      <c r="BR75">
        <f>($B$11*$K$9+$C$11*$K$9+$F$11*((DB75+CT75)/MAX(DB75+CT75+DC75, 0.1)*$P$9+DC75/MAX(DB75+CT75+DC75, 0.1)*$Q$9))/($B$11+$C$11+$F$11)</f>
        <v>0</v>
      </c>
      <c r="BS75">
        <v>6</v>
      </c>
      <c r="BT75">
        <v>0.5</v>
      </c>
      <c r="BU75" t="s">
        <v>295</v>
      </c>
      <c r="BV75">
        <v>2</v>
      </c>
      <c r="BW75">
        <v>1621617361.1</v>
      </c>
      <c r="BX75">
        <v>399.029333333333</v>
      </c>
      <c r="BY75">
        <v>419.916</v>
      </c>
      <c r="BZ75">
        <v>30.1081</v>
      </c>
      <c r="CA75">
        <v>25.8247666666667</v>
      </c>
      <c r="CB75">
        <v>390.843</v>
      </c>
      <c r="CC75">
        <v>29.6537333333333</v>
      </c>
      <c r="CD75">
        <v>600.087333333333</v>
      </c>
      <c r="CE75">
        <v>101.279666666667</v>
      </c>
      <c r="CF75">
        <v>0.0992756333333333</v>
      </c>
      <c r="CG75">
        <v>33.3609666666667</v>
      </c>
      <c r="CH75">
        <v>31.494</v>
      </c>
      <c r="CI75">
        <v>999.9</v>
      </c>
      <c r="CJ75">
        <v>0</v>
      </c>
      <c r="CK75">
        <v>0</v>
      </c>
      <c r="CL75">
        <v>10018.3333333333</v>
      </c>
      <c r="CM75">
        <v>0</v>
      </c>
      <c r="CN75">
        <v>2.71392</v>
      </c>
      <c r="CO75">
        <v>600.095666666667</v>
      </c>
      <c r="CP75">
        <v>0.933030333333333</v>
      </c>
      <c r="CQ75">
        <v>0.0669698666666667</v>
      </c>
      <c r="CR75">
        <v>0</v>
      </c>
      <c r="CS75">
        <v>863.026</v>
      </c>
      <c r="CT75">
        <v>4.99951</v>
      </c>
      <c r="CU75">
        <v>5147.65666666667</v>
      </c>
      <c r="CV75">
        <v>4814.91666666667</v>
      </c>
      <c r="CW75">
        <v>38.437</v>
      </c>
      <c r="CX75">
        <v>41.875</v>
      </c>
      <c r="CY75">
        <v>40.625</v>
      </c>
      <c r="CZ75">
        <v>41.6456666666667</v>
      </c>
      <c r="DA75">
        <v>41.375</v>
      </c>
      <c r="DB75">
        <v>555.246666666667</v>
      </c>
      <c r="DC75">
        <v>39.85</v>
      </c>
      <c r="DD75">
        <v>0</v>
      </c>
      <c r="DE75">
        <v>1621617365.8</v>
      </c>
      <c r="DF75">
        <v>0</v>
      </c>
      <c r="DG75">
        <v>863.351576923077</v>
      </c>
      <c r="DH75">
        <v>-4.08153846183751</v>
      </c>
      <c r="DI75">
        <v>-22.949059859465</v>
      </c>
      <c r="DJ75">
        <v>5149.18461538461</v>
      </c>
      <c r="DK75">
        <v>15</v>
      </c>
      <c r="DL75">
        <v>1621616362.6</v>
      </c>
      <c r="DM75" t="s">
        <v>296</v>
      </c>
      <c r="DN75">
        <v>1621616342.1</v>
      </c>
      <c r="DO75">
        <v>1621616362.6</v>
      </c>
      <c r="DP75">
        <v>3</v>
      </c>
      <c r="DQ75">
        <v>-0.041</v>
      </c>
      <c r="DR75">
        <v>0.032</v>
      </c>
      <c r="DS75">
        <v>8.331</v>
      </c>
      <c r="DT75">
        <v>0.068</v>
      </c>
      <c r="DU75">
        <v>421</v>
      </c>
      <c r="DV75">
        <v>3</v>
      </c>
      <c r="DW75">
        <v>0.39</v>
      </c>
      <c r="DX75">
        <v>0.05</v>
      </c>
      <c r="DY75">
        <v>-20.87382</v>
      </c>
      <c r="DZ75">
        <v>-0.230753470919219</v>
      </c>
      <c r="EA75">
        <v>0.102323064848547</v>
      </c>
      <c r="EB75">
        <v>1</v>
      </c>
      <c r="EC75">
        <v>863.674176470588</v>
      </c>
      <c r="ED75">
        <v>-4.93013244032678</v>
      </c>
      <c r="EE75">
        <v>0.527248767637981</v>
      </c>
      <c r="EF75">
        <v>1</v>
      </c>
      <c r="EG75">
        <v>4.2366795</v>
      </c>
      <c r="EH75">
        <v>0.444304840525322</v>
      </c>
      <c r="EI75">
        <v>0.0464741142438455</v>
      </c>
      <c r="EJ75">
        <v>0</v>
      </c>
      <c r="EK75">
        <v>2</v>
      </c>
      <c r="EL75">
        <v>3</v>
      </c>
      <c r="EM75" t="s">
        <v>308</v>
      </c>
      <c r="EN75">
        <v>100</v>
      </c>
      <c r="EO75">
        <v>100</v>
      </c>
      <c r="EP75">
        <v>8.187</v>
      </c>
      <c r="EQ75">
        <v>0.455</v>
      </c>
      <c r="ER75">
        <v>5.01928744056008</v>
      </c>
      <c r="ES75">
        <v>0.0095515401478521</v>
      </c>
      <c r="ET75">
        <v>-4.08282145803731e-06</v>
      </c>
      <c r="EU75">
        <v>9.61633180237613e-10</v>
      </c>
      <c r="EV75">
        <v>0.379931883414538</v>
      </c>
      <c r="EW75">
        <v>0</v>
      </c>
      <c r="EX75">
        <v>0</v>
      </c>
      <c r="EY75">
        <v>0</v>
      </c>
      <c r="EZ75">
        <v>-4</v>
      </c>
      <c r="FA75">
        <v>2054</v>
      </c>
      <c r="FB75">
        <v>1</v>
      </c>
      <c r="FC75">
        <v>24</v>
      </c>
      <c r="FD75">
        <v>17</v>
      </c>
      <c r="FE75">
        <v>16.7</v>
      </c>
      <c r="FF75">
        <v>2</v>
      </c>
      <c r="FG75">
        <v>662.421</v>
      </c>
      <c r="FH75">
        <v>417.817</v>
      </c>
      <c r="FI75">
        <v>39.8363</v>
      </c>
      <c r="FJ75">
        <v>27.8137</v>
      </c>
      <c r="FK75">
        <v>30.0002</v>
      </c>
      <c r="FL75">
        <v>27.8869</v>
      </c>
      <c r="FM75">
        <v>27.8614</v>
      </c>
      <c r="FN75">
        <v>21.3275</v>
      </c>
      <c r="FO75">
        <v>12.5368</v>
      </c>
      <c r="FP75">
        <v>81.9887</v>
      </c>
      <c r="FQ75">
        <v>39.83</v>
      </c>
      <c r="FR75">
        <v>420</v>
      </c>
      <c r="FS75">
        <v>25.9996</v>
      </c>
      <c r="FT75">
        <v>99.82</v>
      </c>
      <c r="FU75">
        <v>100.175</v>
      </c>
    </row>
    <row r="76" spans="1:177">
      <c r="A76">
        <v>60</v>
      </c>
      <c r="B76">
        <v>1621617377.1</v>
      </c>
      <c r="C76">
        <v>885</v>
      </c>
      <c r="D76" t="s">
        <v>417</v>
      </c>
      <c r="E76" t="s">
        <v>418</v>
      </c>
      <c r="G76">
        <v>1621617376.1</v>
      </c>
      <c r="H76">
        <f>CD76*AF76*(BZ76-CA76)/(100*BS76*(1000-AF76*BZ76))</f>
        <v>0</v>
      </c>
      <c r="I76">
        <f>CD76*AF76*(BY76-BX76*(1000-AF76*CA76)/(1000-AF76*BZ76))/(100*BS76)</f>
        <v>0</v>
      </c>
      <c r="J76">
        <f>BX76 - IF(AF76&gt;1, I76*BS76*100.0/(AH76*CL76), 0)</f>
        <v>0</v>
      </c>
      <c r="K76">
        <f>((Q76-H76/2)*J76-I76)/(Q76+H76/2)</f>
        <v>0</v>
      </c>
      <c r="L76">
        <f>K76*(CE76+CF76)/1000.0</f>
        <v>0</v>
      </c>
      <c r="M76">
        <f>(BX76 - IF(AF76&gt;1, I76*BS76*100.0/(AH76*CL76), 0))*(CE76+CF76)/1000.0</f>
        <v>0</v>
      </c>
      <c r="N76">
        <f>2.0/((1/P76-1/O76)+SIGN(P76)*SQRT((1/P76-1/O76)*(1/P76-1/O76) + 4*BT76/((BT76+1)*(BT76+1))*(2*1/P76*1/O76-1/O76*1/O76)))</f>
        <v>0</v>
      </c>
      <c r="O76">
        <f>IF(LEFT(BU76,1)&lt;&gt;"0",IF(LEFT(BU76,1)="1",3.0,BV76),$D$5+$E$5*(CL76*CE76/($K$5*1000))+$F$5*(CL76*CE76/($K$5*1000))*MAX(MIN(BS76,$J$5),$I$5)*MAX(MIN(BS76,$J$5),$I$5)+$G$5*MAX(MIN(BS76,$J$5),$I$5)*(CL76*CE76/($K$5*1000))+$H$5*(CL76*CE76/($K$5*1000))*(CL76*CE76/($K$5*1000)))</f>
        <v>0</v>
      </c>
      <c r="P76">
        <f>H76*(1000-(1000*0.61365*exp(17.502*T76/(240.97+T76))/(CE76+CF76)+BZ76)/2)/(1000*0.61365*exp(17.502*T76/(240.97+T76))/(CE76+CF76)-BZ76)</f>
        <v>0</v>
      </c>
      <c r="Q76">
        <f>1/((BT76+1)/(N76/1.6)+1/(O76/1.37)) + BT76/((BT76+1)/(N76/1.6) + BT76/(O76/1.37))</f>
        <v>0</v>
      </c>
      <c r="R76">
        <f>(BP76*BR76)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BZ76*(CE76+CF76)/1000</f>
        <v>0</v>
      </c>
      <c r="X76">
        <f>0.61365*exp(17.502*CG76/(240.97+CG76))</f>
        <v>0</v>
      </c>
      <c r="Y76">
        <f>(U76-BZ76*(CE76+CF76)/1000)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0</v>
      </c>
      <c r="AE76">
        <v>0</v>
      </c>
      <c r="AF76">
        <f>IF(AD76*$H$13&gt;=AH76,1.0,(AH76/(AH76-AD76*$H$13)))</f>
        <v>0</v>
      </c>
      <c r="AG76">
        <f>(AF76-1)*100</f>
        <v>0</v>
      </c>
      <c r="AH76">
        <f>MAX(0,($B$13+$C$13*CL76)/(1+$D$13*CL76)*CE76/(CG76+273)*$E$13)</f>
        <v>0</v>
      </c>
      <c r="AI76" t="s">
        <v>294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294</v>
      </c>
      <c r="AP76">
        <v>0</v>
      </c>
      <c r="AQ76">
        <v>0</v>
      </c>
      <c r="AR76">
        <f>1-AP76/AQ76</f>
        <v>0</v>
      </c>
      <c r="AS76">
        <v>0.5</v>
      </c>
      <c r="AT76">
        <f>BP76</f>
        <v>0</v>
      </c>
      <c r="AU76">
        <f>I76</f>
        <v>0</v>
      </c>
      <c r="AV76">
        <f>AR76*AS76*AT76</f>
        <v>0</v>
      </c>
      <c r="AW76">
        <f>BB76/AQ76</f>
        <v>0</v>
      </c>
      <c r="AX76">
        <f>(AU76-AN76)/AT76</f>
        <v>0</v>
      </c>
      <c r="AY76">
        <f>(AK76-AQ76)/AQ76</f>
        <v>0</v>
      </c>
      <c r="AZ76" t="s">
        <v>294</v>
      </c>
      <c r="BA76">
        <v>0</v>
      </c>
      <c r="BB76">
        <f>AQ76-BA76</f>
        <v>0</v>
      </c>
      <c r="BC76">
        <f>(AQ76-AP76)/(AQ76-BA76)</f>
        <v>0</v>
      </c>
      <c r="BD76">
        <f>(AK76-AQ76)/(AK76-BA76)</f>
        <v>0</v>
      </c>
      <c r="BE76">
        <f>(AQ76-AP76)/(AQ76-AJ76)</f>
        <v>0</v>
      </c>
      <c r="BF76">
        <f>(AK76-AQ76)/(AK76-AJ76)</f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f>$B$11*CM76+$C$11*CN76+$F$11*CO76*(1-CR76)</f>
        <v>0</v>
      </c>
      <c r="BP76">
        <f>BO76*BQ76</f>
        <v>0</v>
      </c>
      <c r="BQ76">
        <f>($B$11*$D$9+$C$11*$D$9+$F$11*((DB76+CT76)/MAX(DB76+CT76+DC76, 0.1)*$I$9+DC76/MAX(DB76+CT76+DC76, 0.1)*$J$9))/($B$11+$C$11+$F$11)</f>
        <v>0</v>
      </c>
      <c r="BR76">
        <f>($B$11*$K$9+$C$11*$K$9+$F$11*((DB76+CT76)/MAX(DB76+CT76+DC76, 0.1)*$P$9+DC76/MAX(DB76+CT76+DC76, 0.1)*$Q$9))/($B$11+$C$11+$F$11)</f>
        <v>0</v>
      </c>
      <c r="BS76">
        <v>6</v>
      </c>
      <c r="BT76">
        <v>0.5</v>
      </c>
      <c r="BU76" t="s">
        <v>295</v>
      </c>
      <c r="BV76">
        <v>2</v>
      </c>
      <c r="BW76">
        <v>1621617376.1</v>
      </c>
      <c r="BX76">
        <v>398.932666666667</v>
      </c>
      <c r="BY76">
        <v>419.867</v>
      </c>
      <c r="BZ76">
        <v>30.9466666666667</v>
      </c>
      <c r="CA76">
        <v>26.6948666666667</v>
      </c>
      <c r="CB76">
        <v>390.747</v>
      </c>
      <c r="CC76">
        <v>30.482</v>
      </c>
      <c r="CD76">
        <v>600.088</v>
      </c>
      <c r="CE76">
        <v>101.281333333333</v>
      </c>
      <c r="CF76">
        <v>0.0999095666666667</v>
      </c>
      <c r="CG76">
        <v>33.7037666666667</v>
      </c>
      <c r="CH76">
        <v>31.8084333333333</v>
      </c>
      <c r="CI76">
        <v>999.9</v>
      </c>
      <c r="CJ76">
        <v>0</v>
      </c>
      <c r="CK76">
        <v>0</v>
      </c>
      <c r="CL76">
        <v>10050</v>
      </c>
      <c r="CM76">
        <v>0</v>
      </c>
      <c r="CN76">
        <v>2.88354</v>
      </c>
      <c r="CO76">
        <v>599.884333333333</v>
      </c>
      <c r="CP76">
        <v>0.933007</v>
      </c>
      <c r="CQ76">
        <v>0.0669932</v>
      </c>
      <c r="CR76">
        <v>0</v>
      </c>
      <c r="CS76">
        <v>861.351</v>
      </c>
      <c r="CT76">
        <v>4.99951</v>
      </c>
      <c r="CU76">
        <v>5142.19</v>
      </c>
      <c r="CV76">
        <v>4813.17333333333</v>
      </c>
      <c r="CW76">
        <v>38.437</v>
      </c>
      <c r="CX76">
        <v>41.875</v>
      </c>
      <c r="CY76">
        <v>40.625</v>
      </c>
      <c r="CZ76">
        <v>41.687</v>
      </c>
      <c r="DA76">
        <v>41.437</v>
      </c>
      <c r="DB76">
        <v>555.03</v>
      </c>
      <c r="DC76">
        <v>39.85</v>
      </c>
      <c r="DD76">
        <v>0</v>
      </c>
      <c r="DE76">
        <v>1621617380.8</v>
      </c>
      <c r="DF76">
        <v>0</v>
      </c>
      <c r="DG76">
        <v>862.16748</v>
      </c>
      <c r="DH76">
        <v>-5.53161539924094</v>
      </c>
      <c r="DI76">
        <v>-14.6692307630759</v>
      </c>
      <c r="DJ76">
        <v>5144.8392</v>
      </c>
      <c r="DK76">
        <v>15</v>
      </c>
      <c r="DL76">
        <v>1621616362.6</v>
      </c>
      <c r="DM76" t="s">
        <v>296</v>
      </c>
      <c r="DN76">
        <v>1621616342.1</v>
      </c>
      <c r="DO76">
        <v>1621616362.6</v>
      </c>
      <c r="DP76">
        <v>3</v>
      </c>
      <c r="DQ76">
        <v>-0.041</v>
      </c>
      <c r="DR76">
        <v>0.032</v>
      </c>
      <c r="DS76">
        <v>8.331</v>
      </c>
      <c r="DT76">
        <v>0.068</v>
      </c>
      <c r="DU76">
        <v>421</v>
      </c>
      <c r="DV76">
        <v>3</v>
      </c>
      <c r="DW76">
        <v>0.39</v>
      </c>
      <c r="DX76">
        <v>0.05</v>
      </c>
      <c r="DY76">
        <v>-20.8520425</v>
      </c>
      <c r="DZ76">
        <v>0.327839774859278</v>
      </c>
      <c r="EA76">
        <v>0.105236492927833</v>
      </c>
      <c r="EB76">
        <v>1</v>
      </c>
      <c r="EC76">
        <v>862.522257142857</v>
      </c>
      <c r="ED76">
        <v>-5.09548058533182</v>
      </c>
      <c r="EE76">
        <v>0.548137591843366</v>
      </c>
      <c r="EF76">
        <v>1</v>
      </c>
      <c r="EG76">
        <v>4.26124475</v>
      </c>
      <c r="EH76">
        <v>-0.214103527204515</v>
      </c>
      <c r="EI76">
        <v>0.0281308700529774</v>
      </c>
      <c r="EJ76">
        <v>0</v>
      </c>
      <c r="EK76">
        <v>2</v>
      </c>
      <c r="EL76">
        <v>3</v>
      </c>
      <c r="EM76" t="s">
        <v>308</v>
      </c>
      <c r="EN76">
        <v>100</v>
      </c>
      <c r="EO76">
        <v>100</v>
      </c>
      <c r="EP76">
        <v>8.184</v>
      </c>
      <c r="EQ76">
        <v>0.4654</v>
      </c>
      <c r="ER76">
        <v>5.01928744056008</v>
      </c>
      <c r="ES76">
        <v>0.0095515401478521</v>
      </c>
      <c r="ET76">
        <v>-4.08282145803731e-06</v>
      </c>
      <c r="EU76">
        <v>9.61633180237613e-10</v>
      </c>
      <c r="EV76">
        <v>0.379931883414538</v>
      </c>
      <c r="EW76">
        <v>0</v>
      </c>
      <c r="EX76">
        <v>0</v>
      </c>
      <c r="EY76">
        <v>0</v>
      </c>
      <c r="EZ76">
        <v>-4</v>
      </c>
      <c r="FA76">
        <v>2054</v>
      </c>
      <c r="FB76">
        <v>1</v>
      </c>
      <c r="FC76">
        <v>24</v>
      </c>
      <c r="FD76">
        <v>17.2</v>
      </c>
      <c r="FE76">
        <v>16.9</v>
      </c>
      <c r="FF76">
        <v>2</v>
      </c>
      <c r="FG76">
        <v>662.166</v>
      </c>
      <c r="FH76">
        <v>418.454</v>
      </c>
      <c r="FI76">
        <v>40.3336</v>
      </c>
      <c r="FJ76">
        <v>27.8302</v>
      </c>
      <c r="FK76">
        <v>30.0003</v>
      </c>
      <c r="FL76">
        <v>27.8916</v>
      </c>
      <c r="FM76">
        <v>27.8661</v>
      </c>
      <c r="FN76">
        <v>21.3432</v>
      </c>
      <c r="FO76">
        <v>12.2552</v>
      </c>
      <c r="FP76">
        <v>86.4358</v>
      </c>
      <c r="FQ76">
        <v>40.37</v>
      </c>
      <c r="FR76">
        <v>420</v>
      </c>
      <c r="FS76">
        <v>26.7612</v>
      </c>
      <c r="FT76">
        <v>99.8133</v>
      </c>
      <c r="FU76">
        <v>100.176</v>
      </c>
    </row>
    <row r="77" spans="1:177">
      <c r="A77">
        <v>61</v>
      </c>
      <c r="B77">
        <v>1621617392.1</v>
      </c>
      <c r="C77">
        <v>900</v>
      </c>
      <c r="D77" t="s">
        <v>419</v>
      </c>
      <c r="E77" t="s">
        <v>420</v>
      </c>
      <c r="G77">
        <v>1621617391.1</v>
      </c>
      <c r="H77">
        <f>CD77*AF77*(BZ77-CA77)/(100*BS77*(1000-AF77*BZ77))</f>
        <v>0</v>
      </c>
      <c r="I77">
        <f>CD77*AF77*(BY77-BX77*(1000-AF77*CA77)/(1000-AF77*BZ77))/(100*BS77)</f>
        <v>0</v>
      </c>
      <c r="J77">
        <f>BX77 - IF(AF77&gt;1, I77*BS77*100.0/(AH77*CL77), 0)</f>
        <v>0</v>
      </c>
      <c r="K77">
        <f>((Q77-H77/2)*J77-I77)/(Q77+H77/2)</f>
        <v>0</v>
      </c>
      <c r="L77">
        <f>K77*(CE77+CF77)/1000.0</f>
        <v>0</v>
      </c>
      <c r="M77">
        <f>(BX77 - IF(AF77&gt;1, I77*BS77*100.0/(AH77*CL77), 0))*(CE77+CF77)/1000.0</f>
        <v>0</v>
      </c>
      <c r="N77">
        <f>2.0/((1/P77-1/O77)+SIGN(P77)*SQRT((1/P77-1/O77)*(1/P77-1/O77) + 4*BT77/((BT77+1)*(BT77+1))*(2*1/P77*1/O77-1/O77*1/O77)))</f>
        <v>0</v>
      </c>
      <c r="O77">
        <f>IF(LEFT(BU77,1)&lt;&gt;"0",IF(LEFT(BU77,1)="1",3.0,BV77),$D$5+$E$5*(CL77*CE77/($K$5*1000))+$F$5*(CL77*CE77/($K$5*1000))*MAX(MIN(BS77,$J$5),$I$5)*MAX(MIN(BS77,$J$5),$I$5)+$G$5*MAX(MIN(BS77,$J$5),$I$5)*(CL77*CE77/($K$5*1000))+$H$5*(CL77*CE77/($K$5*1000))*(CL77*CE77/($K$5*1000)))</f>
        <v>0</v>
      </c>
      <c r="P77">
        <f>H77*(1000-(1000*0.61365*exp(17.502*T77/(240.97+T77))/(CE77+CF77)+BZ77)/2)/(1000*0.61365*exp(17.502*T77/(240.97+T77))/(CE77+CF77)-BZ77)</f>
        <v>0</v>
      </c>
      <c r="Q77">
        <f>1/((BT77+1)/(N77/1.6)+1/(O77/1.37)) + BT77/((BT77+1)/(N77/1.6) + BT77/(O77/1.37))</f>
        <v>0</v>
      </c>
      <c r="R77">
        <f>(BP77*BR77)</f>
        <v>0</v>
      </c>
      <c r="S77">
        <f>(CG77+(R77+2*0.95*5.67E-8*(((CG77+$B$7)+273)^4-(CG77+273)^4)-44100*H77)/(1.84*29.3*O77+8*0.95*5.67E-8*(CG77+273)^3))</f>
        <v>0</v>
      </c>
      <c r="T77">
        <f>($C$7*CH77+$D$7*CI77+$E$7*S77)</f>
        <v>0</v>
      </c>
      <c r="U77">
        <f>0.61365*exp(17.502*T77/(240.97+T77))</f>
        <v>0</v>
      </c>
      <c r="V77">
        <f>(W77/X77*100)</f>
        <v>0</v>
      </c>
      <c r="W77">
        <f>BZ77*(CE77+CF77)/1000</f>
        <v>0</v>
      </c>
      <c r="X77">
        <f>0.61365*exp(17.502*CG77/(240.97+CG77))</f>
        <v>0</v>
      </c>
      <c r="Y77">
        <f>(U77-BZ77*(CE77+CF77)/1000)</f>
        <v>0</v>
      </c>
      <c r="Z77">
        <f>(-H77*44100)</f>
        <v>0</v>
      </c>
      <c r="AA77">
        <f>2*29.3*O77*0.92*(CG77-T77)</f>
        <v>0</v>
      </c>
      <c r="AB77">
        <f>2*0.95*5.67E-8*(((CG77+$B$7)+273)^4-(T77+273)^4)</f>
        <v>0</v>
      </c>
      <c r="AC77">
        <f>R77+AB77+Z77+AA77</f>
        <v>0</v>
      </c>
      <c r="AD77">
        <v>0</v>
      </c>
      <c r="AE77">
        <v>0</v>
      </c>
      <c r="AF77">
        <f>IF(AD77*$H$13&gt;=AH77,1.0,(AH77/(AH77-AD77*$H$13)))</f>
        <v>0</v>
      </c>
      <c r="AG77">
        <f>(AF77-1)*100</f>
        <v>0</v>
      </c>
      <c r="AH77">
        <f>MAX(0,($B$13+$C$13*CL77)/(1+$D$13*CL77)*CE77/(CG77+273)*$E$13)</f>
        <v>0</v>
      </c>
      <c r="AI77" t="s">
        <v>294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294</v>
      </c>
      <c r="AP77">
        <v>0</v>
      </c>
      <c r="AQ77">
        <v>0</v>
      </c>
      <c r="AR77">
        <f>1-AP77/AQ77</f>
        <v>0</v>
      </c>
      <c r="AS77">
        <v>0.5</v>
      </c>
      <c r="AT77">
        <f>BP77</f>
        <v>0</v>
      </c>
      <c r="AU77">
        <f>I77</f>
        <v>0</v>
      </c>
      <c r="AV77">
        <f>AR77*AS77*AT77</f>
        <v>0</v>
      </c>
      <c r="AW77">
        <f>BB77/AQ77</f>
        <v>0</v>
      </c>
      <c r="AX77">
        <f>(AU77-AN77)/AT77</f>
        <v>0</v>
      </c>
      <c r="AY77">
        <f>(AK77-AQ77)/AQ77</f>
        <v>0</v>
      </c>
      <c r="AZ77" t="s">
        <v>294</v>
      </c>
      <c r="BA77">
        <v>0</v>
      </c>
      <c r="BB77">
        <f>AQ77-BA77</f>
        <v>0</v>
      </c>
      <c r="BC77">
        <f>(AQ77-AP77)/(AQ77-BA77)</f>
        <v>0</v>
      </c>
      <c r="BD77">
        <f>(AK77-AQ77)/(AK77-BA77)</f>
        <v>0</v>
      </c>
      <c r="BE77">
        <f>(AQ77-AP77)/(AQ77-AJ77)</f>
        <v>0</v>
      </c>
      <c r="BF77">
        <f>(AK77-AQ77)/(AK77-AJ77)</f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f>$B$11*CM77+$C$11*CN77+$F$11*CO77*(1-CR77)</f>
        <v>0</v>
      </c>
      <c r="BP77">
        <f>BO77*BQ77</f>
        <v>0</v>
      </c>
      <c r="BQ77">
        <f>($B$11*$D$9+$C$11*$D$9+$F$11*((DB77+CT77)/MAX(DB77+CT77+DC77, 0.1)*$I$9+DC77/MAX(DB77+CT77+DC77, 0.1)*$J$9))/($B$11+$C$11+$F$11)</f>
        <v>0</v>
      </c>
      <c r="BR77">
        <f>($B$11*$K$9+$C$11*$K$9+$F$11*((DB77+CT77)/MAX(DB77+CT77+DC77, 0.1)*$P$9+DC77/MAX(DB77+CT77+DC77, 0.1)*$Q$9))/($B$11+$C$11+$F$11)</f>
        <v>0</v>
      </c>
      <c r="BS77">
        <v>6</v>
      </c>
      <c r="BT77">
        <v>0.5</v>
      </c>
      <c r="BU77" t="s">
        <v>295</v>
      </c>
      <c r="BV77">
        <v>2</v>
      </c>
      <c r="BW77">
        <v>1621617391.1</v>
      </c>
      <c r="BX77">
        <v>398.987666666667</v>
      </c>
      <c r="BY77">
        <v>419.868</v>
      </c>
      <c r="BZ77">
        <v>31.7121333333333</v>
      </c>
      <c r="CA77">
        <v>27.4387333333333</v>
      </c>
      <c r="CB77">
        <v>390.802</v>
      </c>
      <c r="CC77">
        <v>31.2383333333333</v>
      </c>
      <c r="CD77">
        <v>599.878</v>
      </c>
      <c r="CE77">
        <v>101.283</v>
      </c>
      <c r="CF77">
        <v>0.0999233</v>
      </c>
      <c r="CG77">
        <v>34.0522333333333</v>
      </c>
      <c r="CH77">
        <v>32.1419</v>
      </c>
      <c r="CI77">
        <v>999.9</v>
      </c>
      <c r="CJ77">
        <v>0</v>
      </c>
      <c r="CK77">
        <v>0</v>
      </c>
      <c r="CL77">
        <v>9988.33333333333</v>
      </c>
      <c r="CM77">
        <v>0</v>
      </c>
      <c r="CN77">
        <v>3.76934333333333</v>
      </c>
      <c r="CO77">
        <v>599.970666666667</v>
      </c>
      <c r="CP77">
        <v>0.933007</v>
      </c>
      <c r="CQ77">
        <v>0.0669932</v>
      </c>
      <c r="CR77">
        <v>0</v>
      </c>
      <c r="CS77">
        <v>860.732666666667</v>
      </c>
      <c r="CT77">
        <v>4.99951</v>
      </c>
      <c r="CU77">
        <v>5147.48</v>
      </c>
      <c r="CV77">
        <v>4813.87</v>
      </c>
      <c r="CW77">
        <v>38.5</v>
      </c>
      <c r="CX77">
        <v>41.875</v>
      </c>
      <c r="CY77">
        <v>40.625</v>
      </c>
      <c r="CZ77">
        <v>41.687</v>
      </c>
      <c r="DA77">
        <v>41.437</v>
      </c>
      <c r="DB77">
        <v>555.116666666667</v>
      </c>
      <c r="DC77">
        <v>39.8566666666667</v>
      </c>
      <c r="DD77">
        <v>0</v>
      </c>
      <c r="DE77">
        <v>1621617395.8</v>
      </c>
      <c r="DF77">
        <v>0</v>
      </c>
      <c r="DG77">
        <v>861.199153846154</v>
      </c>
      <c r="DH77">
        <v>-3.85716239955405</v>
      </c>
      <c r="DI77">
        <v>17.5466666716808</v>
      </c>
      <c r="DJ77">
        <v>5146.44076923077</v>
      </c>
      <c r="DK77">
        <v>15</v>
      </c>
      <c r="DL77">
        <v>1621616362.6</v>
      </c>
      <c r="DM77" t="s">
        <v>296</v>
      </c>
      <c r="DN77">
        <v>1621616342.1</v>
      </c>
      <c r="DO77">
        <v>1621616362.6</v>
      </c>
      <c r="DP77">
        <v>3</v>
      </c>
      <c r="DQ77">
        <v>-0.041</v>
      </c>
      <c r="DR77">
        <v>0.032</v>
      </c>
      <c r="DS77">
        <v>8.331</v>
      </c>
      <c r="DT77">
        <v>0.068</v>
      </c>
      <c r="DU77">
        <v>421</v>
      </c>
      <c r="DV77">
        <v>3</v>
      </c>
      <c r="DW77">
        <v>0.39</v>
      </c>
      <c r="DX77">
        <v>0.05</v>
      </c>
      <c r="DY77">
        <v>-20.8251625</v>
      </c>
      <c r="DZ77">
        <v>0.311694934334014</v>
      </c>
      <c r="EA77">
        <v>0.145413119572307</v>
      </c>
      <c r="EB77">
        <v>1</v>
      </c>
      <c r="EC77">
        <v>861.416685714286</v>
      </c>
      <c r="ED77">
        <v>-3.82736594911913</v>
      </c>
      <c r="EE77">
        <v>0.434090034862983</v>
      </c>
      <c r="EF77">
        <v>1</v>
      </c>
      <c r="EG77">
        <v>4.2921915</v>
      </c>
      <c r="EH77">
        <v>0.268152945590984</v>
      </c>
      <c r="EI77">
        <v>0.0418130712546926</v>
      </c>
      <c r="EJ77">
        <v>0</v>
      </c>
      <c r="EK77">
        <v>2</v>
      </c>
      <c r="EL77">
        <v>3</v>
      </c>
      <c r="EM77" t="s">
        <v>308</v>
      </c>
      <c r="EN77">
        <v>100</v>
      </c>
      <c r="EO77">
        <v>100</v>
      </c>
      <c r="EP77">
        <v>8.186</v>
      </c>
      <c r="EQ77">
        <v>0.4745</v>
      </c>
      <c r="ER77">
        <v>5.01928744056008</v>
      </c>
      <c r="ES77">
        <v>0.0095515401478521</v>
      </c>
      <c r="ET77">
        <v>-4.08282145803731e-06</v>
      </c>
      <c r="EU77">
        <v>9.61633180237613e-10</v>
      </c>
      <c r="EV77">
        <v>0.379931883414538</v>
      </c>
      <c r="EW77">
        <v>0</v>
      </c>
      <c r="EX77">
        <v>0</v>
      </c>
      <c r="EY77">
        <v>0</v>
      </c>
      <c r="EZ77">
        <v>-4</v>
      </c>
      <c r="FA77">
        <v>2054</v>
      </c>
      <c r="FB77">
        <v>1</v>
      </c>
      <c r="FC77">
        <v>24</v>
      </c>
      <c r="FD77">
        <v>17.5</v>
      </c>
      <c r="FE77">
        <v>17.2</v>
      </c>
      <c r="FF77">
        <v>2</v>
      </c>
      <c r="FG77">
        <v>663.151</v>
      </c>
      <c r="FH77">
        <v>419.56</v>
      </c>
      <c r="FI77">
        <v>40.832</v>
      </c>
      <c r="FJ77">
        <v>27.8468</v>
      </c>
      <c r="FK77">
        <v>30.0006</v>
      </c>
      <c r="FL77">
        <v>27.8963</v>
      </c>
      <c r="FM77">
        <v>27.8685</v>
      </c>
      <c r="FN77">
        <v>21.3633</v>
      </c>
      <c r="FO77">
        <v>10.7736</v>
      </c>
      <c r="FP77">
        <v>91.3325</v>
      </c>
      <c r="FQ77">
        <v>40.84</v>
      </c>
      <c r="FR77">
        <v>420</v>
      </c>
      <c r="FS77">
        <v>27.6201</v>
      </c>
      <c r="FT77">
        <v>99.8134</v>
      </c>
      <c r="FU77">
        <v>100.175</v>
      </c>
    </row>
    <row r="78" spans="1:177">
      <c r="A78">
        <v>62</v>
      </c>
      <c r="B78">
        <v>1621617407.1</v>
      </c>
      <c r="C78">
        <v>915</v>
      </c>
      <c r="D78" t="s">
        <v>421</v>
      </c>
      <c r="E78" t="s">
        <v>422</v>
      </c>
      <c r="G78">
        <v>1621617406.1</v>
      </c>
      <c r="H78">
        <f>CD78*AF78*(BZ78-CA78)/(100*BS78*(1000-AF78*BZ78))</f>
        <v>0</v>
      </c>
      <c r="I78">
        <f>CD78*AF78*(BY78-BX78*(1000-AF78*CA78)/(1000-AF78*BZ78))/(100*BS78)</f>
        <v>0</v>
      </c>
      <c r="J78">
        <f>BX78 - IF(AF78&gt;1, I78*BS78*100.0/(AH78*CL78), 0)</f>
        <v>0</v>
      </c>
      <c r="K78">
        <f>((Q78-H78/2)*J78-I78)/(Q78+H78/2)</f>
        <v>0</v>
      </c>
      <c r="L78">
        <f>K78*(CE78+CF78)/1000.0</f>
        <v>0</v>
      </c>
      <c r="M78">
        <f>(BX78 - IF(AF78&gt;1, I78*BS78*100.0/(AH78*CL78), 0))*(CE78+CF78)/1000.0</f>
        <v>0</v>
      </c>
      <c r="N78">
        <f>2.0/((1/P78-1/O78)+SIGN(P78)*SQRT((1/P78-1/O78)*(1/P78-1/O78) + 4*BT78/((BT78+1)*(BT78+1))*(2*1/P78*1/O78-1/O78*1/O78)))</f>
        <v>0</v>
      </c>
      <c r="O78">
        <f>IF(LEFT(BU78,1)&lt;&gt;"0",IF(LEFT(BU78,1)="1",3.0,BV78),$D$5+$E$5*(CL78*CE78/($K$5*1000))+$F$5*(CL78*CE78/($K$5*1000))*MAX(MIN(BS78,$J$5),$I$5)*MAX(MIN(BS78,$J$5),$I$5)+$G$5*MAX(MIN(BS78,$J$5),$I$5)*(CL78*CE78/($K$5*1000))+$H$5*(CL78*CE78/($K$5*1000))*(CL78*CE78/($K$5*1000)))</f>
        <v>0</v>
      </c>
      <c r="P78">
        <f>H78*(1000-(1000*0.61365*exp(17.502*T78/(240.97+T78))/(CE78+CF78)+BZ78)/2)/(1000*0.61365*exp(17.502*T78/(240.97+T78))/(CE78+CF78)-BZ78)</f>
        <v>0</v>
      </c>
      <c r="Q78">
        <f>1/((BT78+1)/(N78/1.6)+1/(O78/1.37)) + BT78/((BT78+1)/(N78/1.6) + BT78/(O78/1.37))</f>
        <v>0</v>
      </c>
      <c r="R78">
        <f>(BP78*BR78)</f>
        <v>0</v>
      </c>
      <c r="S78">
        <f>(CG78+(R78+2*0.95*5.67E-8*(((CG78+$B$7)+273)^4-(CG78+273)^4)-44100*H78)/(1.84*29.3*O78+8*0.95*5.67E-8*(CG78+273)^3))</f>
        <v>0</v>
      </c>
      <c r="T78">
        <f>($C$7*CH78+$D$7*CI78+$E$7*S78)</f>
        <v>0</v>
      </c>
      <c r="U78">
        <f>0.61365*exp(17.502*T78/(240.97+T78))</f>
        <v>0</v>
      </c>
      <c r="V78">
        <f>(W78/X78*100)</f>
        <v>0</v>
      </c>
      <c r="W78">
        <f>BZ78*(CE78+CF78)/1000</f>
        <v>0</v>
      </c>
      <c r="X78">
        <f>0.61365*exp(17.502*CG78/(240.97+CG78))</f>
        <v>0</v>
      </c>
      <c r="Y78">
        <f>(U78-BZ78*(CE78+CF78)/1000)</f>
        <v>0</v>
      </c>
      <c r="Z78">
        <f>(-H78*44100)</f>
        <v>0</v>
      </c>
      <c r="AA78">
        <f>2*29.3*O78*0.92*(CG78-T78)</f>
        <v>0</v>
      </c>
      <c r="AB78">
        <f>2*0.95*5.67E-8*(((CG78+$B$7)+273)^4-(T78+273)^4)</f>
        <v>0</v>
      </c>
      <c r="AC78">
        <f>R78+AB78+Z78+AA78</f>
        <v>0</v>
      </c>
      <c r="AD78">
        <v>0</v>
      </c>
      <c r="AE78">
        <v>0</v>
      </c>
      <c r="AF78">
        <f>IF(AD78*$H$13&gt;=AH78,1.0,(AH78/(AH78-AD78*$H$13)))</f>
        <v>0</v>
      </c>
      <c r="AG78">
        <f>(AF78-1)*100</f>
        <v>0</v>
      </c>
      <c r="AH78">
        <f>MAX(0,($B$13+$C$13*CL78)/(1+$D$13*CL78)*CE78/(CG78+273)*$E$13)</f>
        <v>0</v>
      </c>
      <c r="AI78" t="s">
        <v>294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294</v>
      </c>
      <c r="AP78">
        <v>0</v>
      </c>
      <c r="AQ78">
        <v>0</v>
      </c>
      <c r="AR78">
        <f>1-AP78/AQ78</f>
        <v>0</v>
      </c>
      <c r="AS78">
        <v>0.5</v>
      </c>
      <c r="AT78">
        <f>BP78</f>
        <v>0</v>
      </c>
      <c r="AU78">
        <f>I78</f>
        <v>0</v>
      </c>
      <c r="AV78">
        <f>AR78*AS78*AT78</f>
        <v>0</v>
      </c>
      <c r="AW78">
        <f>BB78/AQ78</f>
        <v>0</v>
      </c>
      <c r="AX78">
        <f>(AU78-AN78)/AT78</f>
        <v>0</v>
      </c>
      <c r="AY78">
        <f>(AK78-AQ78)/AQ78</f>
        <v>0</v>
      </c>
      <c r="AZ78" t="s">
        <v>294</v>
      </c>
      <c r="BA78">
        <v>0</v>
      </c>
      <c r="BB78">
        <f>AQ78-BA78</f>
        <v>0</v>
      </c>
      <c r="BC78">
        <f>(AQ78-AP78)/(AQ78-BA78)</f>
        <v>0</v>
      </c>
      <c r="BD78">
        <f>(AK78-AQ78)/(AK78-BA78)</f>
        <v>0</v>
      </c>
      <c r="BE78">
        <f>(AQ78-AP78)/(AQ78-AJ78)</f>
        <v>0</v>
      </c>
      <c r="BF78">
        <f>(AK78-AQ78)/(AK78-AJ78)</f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f>$B$11*CM78+$C$11*CN78+$F$11*CO78*(1-CR78)</f>
        <v>0</v>
      </c>
      <c r="BP78">
        <f>BO78*BQ78</f>
        <v>0</v>
      </c>
      <c r="BQ78">
        <f>($B$11*$D$9+$C$11*$D$9+$F$11*((DB78+CT78)/MAX(DB78+CT78+DC78, 0.1)*$I$9+DC78/MAX(DB78+CT78+DC78, 0.1)*$J$9))/($B$11+$C$11+$F$11)</f>
        <v>0</v>
      </c>
      <c r="BR78">
        <f>($B$11*$K$9+$C$11*$K$9+$F$11*((DB78+CT78)/MAX(DB78+CT78+DC78, 0.1)*$P$9+DC78/MAX(DB78+CT78+DC78, 0.1)*$Q$9))/($B$11+$C$11+$F$11)</f>
        <v>0</v>
      </c>
      <c r="BS78">
        <v>6</v>
      </c>
      <c r="BT78">
        <v>0.5</v>
      </c>
      <c r="BU78" t="s">
        <v>295</v>
      </c>
      <c r="BV78">
        <v>2</v>
      </c>
      <c r="BW78">
        <v>1621617406.1</v>
      </c>
      <c r="BX78">
        <v>399.132</v>
      </c>
      <c r="BY78">
        <v>419.9</v>
      </c>
      <c r="BZ78">
        <v>32.4915333333333</v>
      </c>
      <c r="CA78">
        <v>28.2334333333333</v>
      </c>
      <c r="CB78">
        <v>390.945333333333</v>
      </c>
      <c r="CC78">
        <v>32.0087666666667</v>
      </c>
      <c r="CD78">
        <v>600.120666666667</v>
      </c>
      <c r="CE78">
        <v>101.28</v>
      </c>
      <c r="CF78">
        <v>0.100233666666667</v>
      </c>
      <c r="CG78">
        <v>34.3836</v>
      </c>
      <c r="CH78">
        <v>32.4587333333333</v>
      </c>
      <c r="CI78">
        <v>999.9</v>
      </c>
      <c r="CJ78">
        <v>0</v>
      </c>
      <c r="CK78">
        <v>0</v>
      </c>
      <c r="CL78">
        <v>9980</v>
      </c>
      <c r="CM78">
        <v>0</v>
      </c>
      <c r="CN78">
        <v>3.33586</v>
      </c>
      <c r="CO78">
        <v>599.853333333333</v>
      </c>
      <c r="CP78">
        <v>0.933006333333333</v>
      </c>
      <c r="CQ78">
        <v>0.0669936</v>
      </c>
      <c r="CR78">
        <v>0</v>
      </c>
      <c r="CS78">
        <v>859.705666666667</v>
      </c>
      <c r="CT78">
        <v>4.99951</v>
      </c>
      <c r="CU78">
        <v>5137.89333333333</v>
      </c>
      <c r="CV78">
        <v>4812.92666666667</v>
      </c>
      <c r="CW78">
        <v>38.5</v>
      </c>
      <c r="CX78">
        <v>41.875</v>
      </c>
      <c r="CY78">
        <v>40.625</v>
      </c>
      <c r="CZ78">
        <v>41.687</v>
      </c>
      <c r="DA78">
        <v>41.5</v>
      </c>
      <c r="DB78">
        <v>555</v>
      </c>
      <c r="DC78">
        <v>39.85</v>
      </c>
      <c r="DD78">
        <v>0</v>
      </c>
      <c r="DE78">
        <v>1621617410.8</v>
      </c>
      <c r="DF78">
        <v>0</v>
      </c>
      <c r="DG78">
        <v>860.45436</v>
      </c>
      <c r="DH78">
        <v>-3.82138462447993</v>
      </c>
      <c r="DI78">
        <v>-39.0615385756849</v>
      </c>
      <c r="DJ78">
        <v>5143.4668</v>
      </c>
      <c r="DK78">
        <v>15</v>
      </c>
      <c r="DL78">
        <v>1621616362.6</v>
      </c>
      <c r="DM78" t="s">
        <v>296</v>
      </c>
      <c r="DN78">
        <v>1621616342.1</v>
      </c>
      <c r="DO78">
        <v>1621616362.6</v>
      </c>
      <c r="DP78">
        <v>3</v>
      </c>
      <c r="DQ78">
        <v>-0.041</v>
      </c>
      <c r="DR78">
        <v>0.032</v>
      </c>
      <c r="DS78">
        <v>8.331</v>
      </c>
      <c r="DT78">
        <v>0.068</v>
      </c>
      <c r="DU78">
        <v>421</v>
      </c>
      <c r="DV78">
        <v>3</v>
      </c>
      <c r="DW78">
        <v>0.39</v>
      </c>
      <c r="DX78">
        <v>0.05</v>
      </c>
      <c r="DY78">
        <v>-20.765565</v>
      </c>
      <c r="DZ78">
        <v>0.213048405253353</v>
      </c>
      <c r="EA78">
        <v>0.116250960318614</v>
      </c>
      <c r="EB78">
        <v>1</v>
      </c>
      <c r="EC78">
        <v>860.642542857143</v>
      </c>
      <c r="ED78">
        <v>-2.57286798042912</v>
      </c>
      <c r="EE78">
        <v>0.323002020591394</v>
      </c>
      <c r="EF78">
        <v>1</v>
      </c>
      <c r="EG78">
        <v>4.26685725</v>
      </c>
      <c r="EH78">
        <v>-0.221070956848041</v>
      </c>
      <c r="EI78">
        <v>0.0270761706106587</v>
      </c>
      <c r="EJ78">
        <v>0</v>
      </c>
      <c r="EK78">
        <v>2</v>
      </c>
      <c r="EL78">
        <v>3</v>
      </c>
      <c r="EM78" t="s">
        <v>308</v>
      </c>
      <c r="EN78">
        <v>100</v>
      </c>
      <c r="EO78">
        <v>100</v>
      </c>
      <c r="EP78">
        <v>8.187</v>
      </c>
      <c r="EQ78">
        <v>0.4833</v>
      </c>
      <c r="ER78">
        <v>5.01928744056008</v>
      </c>
      <c r="ES78">
        <v>0.0095515401478521</v>
      </c>
      <c r="ET78">
        <v>-4.08282145803731e-06</v>
      </c>
      <c r="EU78">
        <v>9.61633180237613e-10</v>
      </c>
      <c r="EV78">
        <v>0.379931883414538</v>
      </c>
      <c r="EW78">
        <v>0</v>
      </c>
      <c r="EX78">
        <v>0</v>
      </c>
      <c r="EY78">
        <v>0</v>
      </c>
      <c r="EZ78">
        <v>-4</v>
      </c>
      <c r="FA78">
        <v>2054</v>
      </c>
      <c r="FB78">
        <v>1</v>
      </c>
      <c r="FC78">
        <v>24</v>
      </c>
      <c r="FD78">
        <v>17.8</v>
      </c>
      <c r="FE78">
        <v>17.4</v>
      </c>
      <c r="FF78">
        <v>2</v>
      </c>
      <c r="FG78">
        <v>661.813</v>
      </c>
      <c r="FH78">
        <v>421.655</v>
      </c>
      <c r="FI78">
        <v>41.3332</v>
      </c>
      <c r="FJ78">
        <v>27.8633</v>
      </c>
      <c r="FK78">
        <v>30.0001</v>
      </c>
      <c r="FL78">
        <v>27.901</v>
      </c>
      <c r="FM78">
        <v>27.8732</v>
      </c>
      <c r="FN78">
        <v>21.3835</v>
      </c>
      <c r="FO78">
        <v>7.1292</v>
      </c>
      <c r="FP78">
        <v>97.0658</v>
      </c>
      <c r="FQ78">
        <v>41.38</v>
      </c>
      <c r="FR78">
        <v>420</v>
      </c>
      <c r="FS78">
        <v>28.8009</v>
      </c>
      <c r="FT78">
        <v>99.8035</v>
      </c>
      <c r="FU78">
        <v>100.172</v>
      </c>
    </row>
    <row r="79" spans="1:177">
      <c r="A79">
        <v>63</v>
      </c>
      <c r="B79">
        <v>1621617422.1</v>
      </c>
      <c r="C79">
        <v>930</v>
      </c>
      <c r="D79" t="s">
        <v>423</v>
      </c>
      <c r="E79" t="s">
        <v>424</v>
      </c>
      <c r="G79">
        <v>1621617421.1</v>
      </c>
      <c r="H79">
        <f>CD79*AF79*(BZ79-CA79)/(100*BS79*(1000-AF79*BZ79))</f>
        <v>0</v>
      </c>
      <c r="I79">
        <f>CD79*AF79*(BY79-BX79*(1000-AF79*CA79)/(1000-AF79*BZ79))/(100*BS79)</f>
        <v>0</v>
      </c>
      <c r="J79">
        <f>BX79 - IF(AF79&gt;1, I79*BS79*100.0/(AH79*CL79), 0)</f>
        <v>0</v>
      </c>
      <c r="K79">
        <f>((Q79-H79/2)*J79-I79)/(Q79+H79/2)</f>
        <v>0</v>
      </c>
      <c r="L79">
        <f>K79*(CE79+CF79)/1000.0</f>
        <v>0</v>
      </c>
      <c r="M79">
        <f>(BX79 - IF(AF79&gt;1, I79*BS79*100.0/(AH79*CL79), 0))*(CE79+CF79)/1000.0</f>
        <v>0</v>
      </c>
      <c r="N79">
        <f>2.0/((1/P79-1/O79)+SIGN(P79)*SQRT((1/P79-1/O79)*(1/P79-1/O79) + 4*BT79/((BT79+1)*(BT79+1))*(2*1/P79*1/O79-1/O79*1/O79)))</f>
        <v>0</v>
      </c>
      <c r="O79">
        <f>IF(LEFT(BU79,1)&lt;&gt;"0",IF(LEFT(BU79,1)="1",3.0,BV79),$D$5+$E$5*(CL79*CE79/($K$5*1000))+$F$5*(CL79*CE79/($K$5*1000))*MAX(MIN(BS79,$J$5),$I$5)*MAX(MIN(BS79,$J$5),$I$5)+$G$5*MAX(MIN(BS79,$J$5),$I$5)*(CL79*CE79/($K$5*1000))+$H$5*(CL79*CE79/($K$5*1000))*(CL79*CE79/($K$5*1000)))</f>
        <v>0</v>
      </c>
      <c r="P79">
        <f>H79*(1000-(1000*0.61365*exp(17.502*T79/(240.97+T79))/(CE79+CF79)+BZ79)/2)/(1000*0.61365*exp(17.502*T79/(240.97+T79))/(CE79+CF79)-BZ79)</f>
        <v>0</v>
      </c>
      <c r="Q79">
        <f>1/((BT79+1)/(N79/1.6)+1/(O79/1.37)) + BT79/((BT79+1)/(N79/1.6) + BT79/(O79/1.37))</f>
        <v>0</v>
      </c>
      <c r="R79">
        <f>(BP79*BR79)</f>
        <v>0</v>
      </c>
      <c r="S79">
        <f>(CG79+(R79+2*0.95*5.67E-8*(((CG79+$B$7)+273)^4-(CG79+273)^4)-44100*H79)/(1.84*29.3*O79+8*0.95*5.67E-8*(CG79+273)^3))</f>
        <v>0</v>
      </c>
      <c r="T79">
        <f>($C$7*CH79+$D$7*CI79+$E$7*S79)</f>
        <v>0</v>
      </c>
      <c r="U79">
        <f>0.61365*exp(17.502*T79/(240.97+T79))</f>
        <v>0</v>
      </c>
      <c r="V79">
        <f>(W79/X79*100)</f>
        <v>0</v>
      </c>
      <c r="W79">
        <f>BZ79*(CE79+CF79)/1000</f>
        <v>0</v>
      </c>
      <c r="X79">
        <f>0.61365*exp(17.502*CG79/(240.97+CG79))</f>
        <v>0</v>
      </c>
      <c r="Y79">
        <f>(U79-BZ79*(CE79+CF79)/1000)</f>
        <v>0</v>
      </c>
      <c r="Z79">
        <f>(-H79*44100)</f>
        <v>0</v>
      </c>
      <c r="AA79">
        <f>2*29.3*O79*0.92*(CG79-T79)</f>
        <v>0</v>
      </c>
      <c r="AB79">
        <f>2*0.95*5.67E-8*(((CG79+$B$7)+273)^4-(T79+273)^4)</f>
        <v>0</v>
      </c>
      <c r="AC79">
        <f>R79+AB79+Z79+AA79</f>
        <v>0</v>
      </c>
      <c r="AD79">
        <v>0</v>
      </c>
      <c r="AE79">
        <v>0</v>
      </c>
      <c r="AF79">
        <f>IF(AD79*$H$13&gt;=AH79,1.0,(AH79/(AH79-AD79*$H$13)))</f>
        <v>0</v>
      </c>
      <c r="AG79">
        <f>(AF79-1)*100</f>
        <v>0</v>
      </c>
      <c r="AH79">
        <f>MAX(0,($B$13+$C$13*CL79)/(1+$D$13*CL79)*CE79/(CG79+273)*$E$13)</f>
        <v>0</v>
      </c>
      <c r="AI79" t="s">
        <v>294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294</v>
      </c>
      <c r="AP79">
        <v>0</v>
      </c>
      <c r="AQ79">
        <v>0</v>
      </c>
      <c r="AR79">
        <f>1-AP79/AQ79</f>
        <v>0</v>
      </c>
      <c r="AS79">
        <v>0.5</v>
      </c>
      <c r="AT79">
        <f>BP79</f>
        <v>0</v>
      </c>
      <c r="AU79">
        <f>I79</f>
        <v>0</v>
      </c>
      <c r="AV79">
        <f>AR79*AS79*AT79</f>
        <v>0</v>
      </c>
      <c r="AW79">
        <f>BB79/AQ79</f>
        <v>0</v>
      </c>
      <c r="AX79">
        <f>(AU79-AN79)/AT79</f>
        <v>0</v>
      </c>
      <c r="AY79">
        <f>(AK79-AQ79)/AQ79</f>
        <v>0</v>
      </c>
      <c r="AZ79" t="s">
        <v>294</v>
      </c>
      <c r="BA79">
        <v>0</v>
      </c>
      <c r="BB79">
        <f>AQ79-BA79</f>
        <v>0</v>
      </c>
      <c r="BC79">
        <f>(AQ79-AP79)/(AQ79-BA79)</f>
        <v>0</v>
      </c>
      <c r="BD79">
        <f>(AK79-AQ79)/(AK79-BA79)</f>
        <v>0</v>
      </c>
      <c r="BE79">
        <f>(AQ79-AP79)/(AQ79-AJ79)</f>
        <v>0</v>
      </c>
      <c r="BF79">
        <f>(AK79-AQ79)/(AK79-AJ79)</f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f>$B$11*CM79+$C$11*CN79+$F$11*CO79*(1-CR79)</f>
        <v>0</v>
      </c>
      <c r="BP79">
        <f>BO79*BQ79</f>
        <v>0</v>
      </c>
      <c r="BQ79">
        <f>($B$11*$D$9+$C$11*$D$9+$F$11*((DB79+CT79)/MAX(DB79+CT79+DC79, 0.1)*$I$9+DC79/MAX(DB79+CT79+DC79, 0.1)*$J$9))/($B$11+$C$11+$F$11)</f>
        <v>0</v>
      </c>
      <c r="BR79">
        <f>($B$11*$K$9+$C$11*$K$9+$F$11*((DB79+CT79)/MAX(DB79+CT79+DC79, 0.1)*$P$9+DC79/MAX(DB79+CT79+DC79, 0.1)*$Q$9))/($B$11+$C$11+$F$11)</f>
        <v>0</v>
      </c>
      <c r="BS79">
        <v>6</v>
      </c>
      <c r="BT79">
        <v>0.5</v>
      </c>
      <c r="BU79" t="s">
        <v>295</v>
      </c>
      <c r="BV79">
        <v>2</v>
      </c>
      <c r="BW79">
        <v>1621617421.1</v>
      </c>
      <c r="BX79">
        <v>399.235333333333</v>
      </c>
      <c r="BY79">
        <v>419.798</v>
      </c>
      <c r="BZ79">
        <v>33.0709333333333</v>
      </c>
      <c r="CA79">
        <v>28.7916666666667</v>
      </c>
      <c r="CB79">
        <v>391.048</v>
      </c>
      <c r="CC79">
        <v>32.5817</v>
      </c>
      <c r="CD79">
        <v>599.909666666667</v>
      </c>
      <c r="CE79">
        <v>101.281333333333</v>
      </c>
      <c r="CF79">
        <v>0.0999363666666667</v>
      </c>
      <c r="CG79">
        <v>34.7273</v>
      </c>
      <c r="CH79">
        <v>32.7587666666667</v>
      </c>
      <c r="CI79">
        <v>999.9</v>
      </c>
      <c r="CJ79">
        <v>0</v>
      </c>
      <c r="CK79">
        <v>0</v>
      </c>
      <c r="CL79">
        <v>10010</v>
      </c>
      <c r="CM79">
        <v>0</v>
      </c>
      <c r="CN79">
        <v>3.33586</v>
      </c>
      <c r="CO79">
        <v>600.050333333333</v>
      </c>
      <c r="CP79">
        <v>0.933030333333333</v>
      </c>
      <c r="CQ79">
        <v>0.0669698666666667</v>
      </c>
      <c r="CR79">
        <v>0</v>
      </c>
      <c r="CS79">
        <v>859.633666666667</v>
      </c>
      <c r="CT79">
        <v>4.99951</v>
      </c>
      <c r="CU79">
        <v>5138.06666666667</v>
      </c>
      <c r="CV79">
        <v>4814.54666666667</v>
      </c>
      <c r="CW79">
        <v>38.5</v>
      </c>
      <c r="CX79">
        <v>41.937</v>
      </c>
      <c r="CY79">
        <v>40.687</v>
      </c>
      <c r="CZ79">
        <v>41.687</v>
      </c>
      <c r="DA79">
        <v>41.562</v>
      </c>
      <c r="DB79">
        <v>555.203333333333</v>
      </c>
      <c r="DC79">
        <v>39.85</v>
      </c>
      <c r="DD79">
        <v>0</v>
      </c>
      <c r="DE79">
        <v>1621617425.8</v>
      </c>
      <c r="DF79">
        <v>0</v>
      </c>
      <c r="DG79">
        <v>859.749461538462</v>
      </c>
      <c r="DH79">
        <v>-1.70311111169283</v>
      </c>
      <c r="DI79">
        <v>-9.99487186325245</v>
      </c>
      <c r="DJ79">
        <v>5138.77730769231</v>
      </c>
      <c r="DK79">
        <v>15</v>
      </c>
      <c r="DL79">
        <v>1621616362.6</v>
      </c>
      <c r="DM79" t="s">
        <v>296</v>
      </c>
      <c r="DN79">
        <v>1621616342.1</v>
      </c>
      <c r="DO79">
        <v>1621616362.6</v>
      </c>
      <c r="DP79">
        <v>3</v>
      </c>
      <c r="DQ79">
        <v>-0.041</v>
      </c>
      <c r="DR79">
        <v>0.032</v>
      </c>
      <c r="DS79">
        <v>8.331</v>
      </c>
      <c r="DT79">
        <v>0.068</v>
      </c>
      <c r="DU79">
        <v>421</v>
      </c>
      <c r="DV79">
        <v>3</v>
      </c>
      <c r="DW79">
        <v>0.39</v>
      </c>
      <c r="DX79">
        <v>0.05</v>
      </c>
      <c r="DY79">
        <v>-20.6604425</v>
      </c>
      <c r="DZ79">
        <v>0.830529455909984</v>
      </c>
      <c r="EA79">
        <v>0.158350738690257</v>
      </c>
      <c r="EB79">
        <v>0</v>
      </c>
      <c r="EC79">
        <v>859.908085714286</v>
      </c>
      <c r="ED79">
        <v>-2.4408893870629</v>
      </c>
      <c r="EE79">
        <v>0.352629337684659</v>
      </c>
      <c r="EF79">
        <v>1</v>
      </c>
      <c r="EG79">
        <v>4.2553505</v>
      </c>
      <c r="EH79">
        <v>0.0779948217635989</v>
      </c>
      <c r="EI79">
        <v>0.0108853764174694</v>
      </c>
      <c r="EJ79">
        <v>1</v>
      </c>
      <c r="EK79">
        <v>2</v>
      </c>
      <c r="EL79">
        <v>3</v>
      </c>
      <c r="EM79" t="s">
        <v>308</v>
      </c>
      <c r="EN79">
        <v>100</v>
      </c>
      <c r="EO79">
        <v>100</v>
      </c>
      <c r="EP79">
        <v>8.188</v>
      </c>
      <c r="EQ79">
        <v>0.4896</v>
      </c>
      <c r="ER79">
        <v>5.01928744056008</v>
      </c>
      <c r="ES79">
        <v>0.0095515401478521</v>
      </c>
      <c r="ET79">
        <v>-4.08282145803731e-06</v>
      </c>
      <c r="EU79">
        <v>9.61633180237613e-10</v>
      </c>
      <c r="EV79">
        <v>0.379931883414538</v>
      </c>
      <c r="EW79">
        <v>0</v>
      </c>
      <c r="EX79">
        <v>0</v>
      </c>
      <c r="EY79">
        <v>0</v>
      </c>
      <c r="EZ79">
        <v>-4</v>
      </c>
      <c r="FA79">
        <v>2054</v>
      </c>
      <c r="FB79">
        <v>1</v>
      </c>
      <c r="FC79">
        <v>24</v>
      </c>
      <c r="FD79">
        <v>18</v>
      </c>
      <c r="FE79">
        <v>17.7</v>
      </c>
      <c r="FF79">
        <v>2</v>
      </c>
      <c r="FG79">
        <v>663.415</v>
      </c>
      <c r="FH79">
        <v>422.523</v>
      </c>
      <c r="FI79">
        <v>41.8284</v>
      </c>
      <c r="FJ79">
        <v>27.8799</v>
      </c>
      <c r="FK79">
        <v>30.0001</v>
      </c>
      <c r="FL79">
        <v>27.9057</v>
      </c>
      <c r="FM79">
        <v>27.8755</v>
      </c>
      <c r="FN79">
        <v>21.4031</v>
      </c>
      <c r="FO79">
        <v>0</v>
      </c>
      <c r="FP79">
        <v>100</v>
      </c>
      <c r="FQ79">
        <v>41.85</v>
      </c>
      <c r="FR79">
        <v>420</v>
      </c>
      <c r="FS79">
        <v>29.7372</v>
      </c>
      <c r="FT79">
        <v>99.8009</v>
      </c>
      <c r="FU79">
        <v>100.171</v>
      </c>
    </row>
    <row r="80" spans="1:177">
      <c r="A80">
        <v>64</v>
      </c>
      <c r="B80">
        <v>1621617437.1</v>
      </c>
      <c r="C80">
        <v>945</v>
      </c>
      <c r="D80" t="s">
        <v>425</v>
      </c>
      <c r="E80" t="s">
        <v>426</v>
      </c>
      <c r="G80">
        <v>1621617436.1</v>
      </c>
      <c r="H80">
        <f>CD80*AF80*(BZ80-CA80)/(100*BS80*(1000-AF80*BZ80))</f>
        <v>0</v>
      </c>
      <c r="I80">
        <f>CD80*AF80*(BY80-BX80*(1000-AF80*CA80)/(1000-AF80*BZ80))/(100*BS80)</f>
        <v>0</v>
      </c>
      <c r="J80">
        <f>BX80 - IF(AF80&gt;1, I80*BS80*100.0/(AH80*CL80), 0)</f>
        <v>0</v>
      </c>
      <c r="K80">
        <f>((Q80-H80/2)*J80-I80)/(Q80+H80/2)</f>
        <v>0</v>
      </c>
      <c r="L80">
        <f>K80*(CE80+CF80)/1000.0</f>
        <v>0</v>
      </c>
      <c r="M80">
        <f>(BX80 - IF(AF80&gt;1, I80*BS80*100.0/(AH80*CL80), 0))*(CE80+CF80)/1000.0</f>
        <v>0</v>
      </c>
      <c r="N80">
        <f>2.0/((1/P80-1/O80)+SIGN(P80)*SQRT((1/P80-1/O80)*(1/P80-1/O80) + 4*BT80/((BT80+1)*(BT80+1))*(2*1/P80*1/O80-1/O80*1/O80)))</f>
        <v>0</v>
      </c>
      <c r="O80">
        <f>IF(LEFT(BU80,1)&lt;&gt;"0",IF(LEFT(BU80,1)="1",3.0,BV80),$D$5+$E$5*(CL80*CE80/($K$5*1000))+$F$5*(CL80*CE80/($K$5*1000))*MAX(MIN(BS80,$J$5),$I$5)*MAX(MIN(BS80,$J$5),$I$5)+$G$5*MAX(MIN(BS80,$J$5),$I$5)*(CL80*CE80/($K$5*1000))+$H$5*(CL80*CE80/($K$5*1000))*(CL80*CE80/($K$5*1000)))</f>
        <v>0</v>
      </c>
      <c r="P80">
        <f>H80*(1000-(1000*0.61365*exp(17.502*T80/(240.97+T80))/(CE80+CF80)+BZ80)/2)/(1000*0.61365*exp(17.502*T80/(240.97+T80))/(CE80+CF80)-BZ80)</f>
        <v>0</v>
      </c>
      <c r="Q80">
        <f>1/((BT80+1)/(N80/1.6)+1/(O80/1.37)) + BT80/((BT80+1)/(N80/1.6) + BT80/(O80/1.37))</f>
        <v>0</v>
      </c>
      <c r="R80">
        <f>(BP80*BR80)</f>
        <v>0</v>
      </c>
      <c r="S80">
        <f>(CG80+(R80+2*0.95*5.67E-8*(((CG80+$B$7)+273)^4-(CG80+273)^4)-44100*H80)/(1.84*29.3*O80+8*0.95*5.67E-8*(CG80+273)^3))</f>
        <v>0</v>
      </c>
      <c r="T80">
        <f>($C$7*CH80+$D$7*CI80+$E$7*S80)</f>
        <v>0</v>
      </c>
      <c r="U80">
        <f>0.61365*exp(17.502*T80/(240.97+T80))</f>
        <v>0</v>
      </c>
      <c r="V80">
        <f>(W80/X80*100)</f>
        <v>0</v>
      </c>
      <c r="W80">
        <f>BZ80*(CE80+CF80)/1000</f>
        <v>0</v>
      </c>
      <c r="X80">
        <f>0.61365*exp(17.502*CG80/(240.97+CG80))</f>
        <v>0</v>
      </c>
      <c r="Y80">
        <f>(U80-BZ80*(CE80+CF80)/1000)</f>
        <v>0</v>
      </c>
      <c r="Z80">
        <f>(-H80*44100)</f>
        <v>0</v>
      </c>
      <c r="AA80">
        <f>2*29.3*O80*0.92*(CG80-T80)</f>
        <v>0</v>
      </c>
      <c r="AB80">
        <f>2*0.95*5.67E-8*(((CG80+$B$7)+273)^4-(T80+273)^4)</f>
        <v>0</v>
      </c>
      <c r="AC80">
        <f>R80+AB80+Z80+AA80</f>
        <v>0</v>
      </c>
      <c r="AD80">
        <v>0</v>
      </c>
      <c r="AE80">
        <v>0</v>
      </c>
      <c r="AF80">
        <f>IF(AD80*$H$13&gt;=AH80,1.0,(AH80/(AH80-AD80*$H$13)))</f>
        <v>0</v>
      </c>
      <c r="AG80">
        <f>(AF80-1)*100</f>
        <v>0</v>
      </c>
      <c r="AH80">
        <f>MAX(0,($B$13+$C$13*CL80)/(1+$D$13*CL80)*CE80/(CG80+273)*$E$13)</f>
        <v>0</v>
      </c>
      <c r="AI80" t="s">
        <v>294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294</v>
      </c>
      <c r="AP80">
        <v>0</v>
      </c>
      <c r="AQ80">
        <v>0</v>
      </c>
      <c r="AR80">
        <f>1-AP80/AQ80</f>
        <v>0</v>
      </c>
      <c r="AS80">
        <v>0.5</v>
      </c>
      <c r="AT80">
        <f>BP80</f>
        <v>0</v>
      </c>
      <c r="AU80">
        <f>I80</f>
        <v>0</v>
      </c>
      <c r="AV80">
        <f>AR80*AS80*AT80</f>
        <v>0</v>
      </c>
      <c r="AW80">
        <f>BB80/AQ80</f>
        <v>0</v>
      </c>
      <c r="AX80">
        <f>(AU80-AN80)/AT80</f>
        <v>0</v>
      </c>
      <c r="AY80">
        <f>(AK80-AQ80)/AQ80</f>
        <v>0</v>
      </c>
      <c r="AZ80" t="s">
        <v>294</v>
      </c>
      <c r="BA80">
        <v>0</v>
      </c>
      <c r="BB80">
        <f>AQ80-BA80</f>
        <v>0</v>
      </c>
      <c r="BC80">
        <f>(AQ80-AP80)/(AQ80-BA80)</f>
        <v>0</v>
      </c>
      <c r="BD80">
        <f>(AK80-AQ80)/(AK80-BA80)</f>
        <v>0</v>
      </c>
      <c r="BE80">
        <f>(AQ80-AP80)/(AQ80-AJ80)</f>
        <v>0</v>
      </c>
      <c r="BF80">
        <f>(AK80-AQ80)/(AK80-AJ80)</f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f>$B$11*CM80+$C$11*CN80+$F$11*CO80*(1-CR80)</f>
        <v>0</v>
      </c>
      <c r="BP80">
        <f>BO80*BQ80</f>
        <v>0</v>
      </c>
      <c r="BQ80">
        <f>($B$11*$D$9+$C$11*$D$9+$F$11*((DB80+CT80)/MAX(DB80+CT80+DC80, 0.1)*$I$9+DC80/MAX(DB80+CT80+DC80, 0.1)*$J$9))/($B$11+$C$11+$F$11)</f>
        <v>0</v>
      </c>
      <c r="BR80">
        <f>($B$11*$K$9+$C$11*$K$9+$F$11*((DB80+CT80)/MAX(DB80+CT80+DC80, 0.1)*$P$9+DC80/MAX(DB80+CT80+DC80, 0.1)*$Q$9))/($B$11+$C$11+$F$11)</f>
        <v>0</v>
      </c>
      <c r="BS80">
        <v>6</v>
      </c>
      <c r="BT80">
        <v>0.5</v>
      </c>
      <c r="BU80" t="s">
        <v>295</v>
      </c>
      <c r="BV80">
        <v>2</v>
      </c>
      <c r="BW80">
        <v>1621617436.1</v>
      </c>
      <c r="BX80">
        <v>399.391333333333</v>
      </c>
      <c r="BY80">
        <v>419.96</v>
      </c>
      <c r="BZ80">
        <v>33.4842666666667</v>
      </c>
      <c r="CA80">
        <v>28.9476333333333</v>
      </c>
      <c r="CB80">
        <v>391.203</v>
      </c>
      <c r="CC80">
        <v>32.9905666666667</v>
      </c>
      <c r="CD80">
        <v>600.047333333333</v>
      </c>
      <c r="CE80">
        <v>101.282</v>
      </c>
      <c r="CF80">
        <v>0.1006021</v>
      </c>
      <c r="CG80">
        <v>35.0623</v>
      </c>
      <c r="CH80">
        <v>33.0579666666667</v>
      </c>
      <c r="CI80">
        <v>999.9</v>
      </c>
      <c r="CJ80">
        <v>0</v>
      </c>
      <c r="CK80">
        <v>0</v>
      </c>
      <c r="CL80">
        <v>9958.33333333333</v>
      </c>
      <c r="CM80">
        <v>0</v>
      </c>
      <c r="CN80">
        <v>2.88354</v>
      </c>
      <c r="CO80">
        <v>599.936333333333</v>
      </c>
      <c r="CP80">
        <v>0.933001333333333</v>
      </c>
      <c r="CQ80">
        <v>0.0669987333333333</v>
      </c>
      <c r="CR80">
        <v>0</v>
      </c>
      <c r="CS80">
        <v>859.253666666667</v>
      </c>
      <c r="CT80">
        <v>4.99951</v>
      </c>
      <c r="CU80">
        <v>5129.97333333333</v>
      </c>
      <c r="CV80">
        <v>4813.59</v>
      </c>
      <c r="CW80">
        <v>38.562</v>
      </c>
      <c r="CX80">
        <v>41.8956666666667</v>
      </c>
      <c r="CY80">
        <v>40.687</v>
      </c>
      <c r="CZ80">
        <v>41.708</v>
      </c>
      <c r="DA80">
        <v>41.625</v>
      </c>
      <c r="DB80">
        <v>555.076666666667</v>
      </c>
      <c r="DC80">
        <v>39.86</v>
      </c>
      <c r="DD80">
        <v>0</v>
      </c>
      <c r="DE80">
        <v>1621617440.8</v>
      </c>
      <c r="DF80">
        <v>0</v>
      </c>
      <c r="DG80">
        <v>859.2696</v>
      </c>
      <c r="DH80">
        <v>-1.35892308592531</v>
      </c>
      <c r="DI80">
        <v>-21.8430768488693</v>
      </c>
      <c r="DJ80">
        <v>5132.2392</v>
      </c>
      <c r="DK80">
        <v>15</v>
      </c>
      <c r="DL80">
        <v>1621616362.6</v>
      </c>
      <c r="DM80" t="s">
        <v>296</v>
      </c>
      <c r="DN80">
        <v>1621616342.1</v>
      </c>
      <c r="DO80">
        <v>1621616362.6</v>
      </c>
      <c r="DP80">
        <v>3</v>
      </c>
      <c r="DQ80">
        <v>-0.041</v>
      </c>
      <c r="DR80">
        <v>0.032</v>
      </c>
      <c r="DS80">
        <v>8.331</v>
      </c>
      <c r="DT80">
        <v>0.068</v>
      </c>
      <c r="DU80">
        <v>421</v>
      </c>
      <c r="DV80">
        <v>3</v>
      </c>
      <c r="DW80">
        <v>0.39</v>
      </c>
      <c r="DX80">
        <v>0.05</v>
      </c>
      <c r="DY80">
        <v>-20.6180875</v>
      </c>
      <c r="DZ80">
        <v>0.0382277673546076</v>
      </c>
      <c r="EA80">
        <v>0.156069612973666</v>
      </c>
      <c r="EB80">
        <v>1</v>
      </c>
      <c r="EC80">
        <v>859.391514285714</v>
      </c>
      <c r="ED80">
        <v>-1.73027788649951</v>
      </c>
      <c r="EE80">
        <v>0.288802589168105</v>
      </c>
      <c r="EF80">
        <v>1</v>
      </c>
      <c r="EG80">
        <v>4.36815875</v>
      </c>
      <c r="EH80">
        <v>0.94364003752345</v>
      </c>
      <c r="EI80">
        <v>0.092135210185561</v>
      </c>
      <c r="EJ80">
        <v>0</v>
      </c>
      <c r="EK80">
        <v>2</v>
      </c>
      <c r="EL80">
        <v>3</v>
      </c>
      <c r="EM80" t="s">
        <v>308</v>
      </c>
      <c r="EN80">
        <v>100</v>
      </c>
      <c r="EO80">
        <v>100</v>
      </c>
      <c r="EP80">
        <v>8.186</v>
      </c>
      <c r="EQ80">
        <v>0.4939</v>
      </c>
      <c r="ER80">
        <v>5.01928744056008</v>
      </c>
      <c r="ES80">
        <v>0.0095515401478521</v>
      </c>
      <c r="ET80">
        <v>-4.08282145803731e-06</v>
      </c>
      <c r="EU80">
        <v>9.61633180237613e-10</v>
      </c>
      <c r="EV80">
        <v>0.379931883414538</v>
      </c>
      <c r="EW80">
        <v>0</v>
      </c>
      <c r="EX80">
        <v>0</v>
      </c>
      <c r="EY80">
        <v>0</v>
      </c>
      <c r="EZ80">
        <v>-4</v>
      </c>
      <c r="FA80">
        <v>2054</v>
      </c>
      <c r="FB80">
        <v>1</v>
      </c>
      <c r="FC80">
        <v>24</v>
      </c>
      <c r="FD80">
        <v>18.2</v>
      </c>
      <c r="FE80">
        <v>17.9</v>
      </c>
      <c r="FF80">
        <v>2</v>
      </c>
      <c r="FG80">
        <v>662.977</v>
      </c>
      <c r="FH80">
        <v>422.419</v>
      </c>
      <c r="FI80">
        <v>42.3346</v>
      </c>
      <c r="FJ80">
        <v>27.8989</v>
      </c>
      <c r="FK80">
        <v>30.0005</v>
      </c>
      <c r="FL80">
        <v>27.9081</v>
      </c>
      <c r="FM80">
        <v>27.8779</v>
      </c>
      <c r="FN80">
        <v>21.4064</v>
      </c>
      <c r="FO80">
        <v>0</v>
      </c>
      <c r="FP80">
        <v>100</v>
      </c>
      <c r="FQ80">
        <v>42.39</v>
      </c>
      <c r="FR80">
        <v>420</v>
      </c>
      <c r="FS80">
        <v>29.7372</v>
      </c>
      <c r="FT80">
        <v>99.7979</v>
      </c>
      <c r="FU80">
        <v>100.165</v>
      </c>
    </row>
    <row r="81" spans="1:177">
      <c r="A81">
        <v>65</v>
      </c>
      <c r="B81">
        <v>1621617452.1</v>
      </c>
      <c r="C81">
        <v>960</v>
      </c>
      <c r="D81" t="s">
        <v>427</v>
      </c>
      <c r="E81" t="s">
        <v>428</v>
      </c>
      <c r="G81">
        <v>1621617451.1</v>
      </c>
      <c r="H81">
        <f>CD81*AF81*(BZ81-CA81)/(100*BS81*(1000-AF81*BZ81))</f>
        <v>0</v>
      </c>
      <c r="I81">
        <f>CD81*AF81*(BY81-BX81*(1000-AF81*CA81)/(1000-AF81*BZ81))/(100*BS81)</f>
        <v>0</v>
      </c>
      <c r="J81">
        <f>BX81 - IF(AF81&gt;1, I81*BS81*100.0/(AH81*CL81), 0)</f>
        <v>0</v>
      </c>
      <c r="K81">
        <f>((Q81-H81/2)*J81-I81)/(Q81+H81/2)</f>
        <v>0</v>
      </c>
      <c r="L81">
        <f>K81*(CE81+CF81)/1000.0</f>
        <v>0</v>
      </c>
      <c r="M81">
        <f>(BX81 - IF(AF81&gt;1, I81*BS81*100.0/(AH81*CL81), 0))*(CE81+CF81)/1000.0</f>
        <v>0</v>
      </c>
      <c r="N81">
        <f>2.0/((1/P81-1/O81)+SIGN(P81)*SQRT((1/P81-1/O81)*(1/P81-1/O81) + 4*BT81/((BT81+1)*(BT81+1))*(2*1/P81*1/O81-1/O81*1/O81)))</f>
        <v>0</v>
      </c>
      <c r="O81">
        <f>IF(LEFT(BU81,1)&lt;&gt;"0",IF(LEFT(BU81,1)="1",3.0,BV81),$D$5+$E$5*(CL81*CE81/($K$5*1000))+$F$5*(CL81*CE81/($K$5*1000))*MAX(MIN(BS81,$J$5),$I$5)*MAX(MIN(BS81,$J$5),$I$5)+$G$5*MAX(MIN(BS81,$J$5),$I$5)*(CL81*CE81/($K$5*1000))+$H$5*(CL81*CE81/($K$5*1000))*(CL81*CE81/($K$5*1000)))</f>
        <v>0</v>
      </c>
      <c r="P81">
        <f>H81*(1000-(1000*0.61365*exp(17.502*T81/(240.97+T81))/(CE81+CF81)+BZ81)/2)/(1000*0.61365*exp(17.502*T81/(240.97+T81))/(CE81+CF81)-BZ81)</f>
        <v>0</v>
      </c>
      <c r="Q81">
        <f>1/((BT81+1)/(N81/1.6)+1/(O81/1.37)) + BT81/((BT81+1)/(N81/1.6) + BT81/(O81/1.37))</f>
        <v>0</v>
      </c>
      <c r="R81">
        <f>(BP81*BR81)</f>
        <v>0</v>
      </c>
      <c r="S81">
        <f>(CG81+(R81+2*0.95*5.67E-8*(((CG81+$B$7)+273)^4-(CG81+273)^4)-44100*H81)/(1.84*29.3*O81+8*0.95*5.67E-8*(CG81+273)^3))</f>
        <v>0</v>
      </c>
      <c r="T81">
        <f>($C$7*CH81+$D$7*CI81+$E$7*S81)</f>
        <v>0</v>
      </c>
      <c r="U81">
        <f>0.61365*exp(17.502*T81/(240.97+T81))</f>
        <v>0</v>
      </c>
      <c r="V81">
        <f>(W81/X81*100)</f>
        <v>0</v>
      </c>
      <c r="W81">
        <f>BZ81*(CE81+CF81)/1000</f>
        <v>0</v>
      </c>
      <c r="X81">
        <f>0.61365*exp(17.502*CG81/(240.97+CG81))</f>
        <v>0</v>
      </c>
      <c r="Y81">
        <f>(U81-BZ81*(CE81+CF81)/1000)</f>
        <v>0</v>
      </c>
      <c r="Z81">
        <f>(-H81*44100)</f>
        <v>0</v>
      </c>
      <c r="AA81">
        <f>2*29.3*O81*0.92*(CG81-T81)</f>
        <v>0</v>
      </c>
      <c r="AB81">
        <f>2*0.95*5.67E-8*(((CG81+$B$7)+273)^4-(T81+273)^4)</f>
        <v>0</v>
      </c>
      <c r="AC81">
        <f>R81+AB81+Z81+AA81</f>
        <v>0</v>
      </c>
      <c r="AD81">
        <v>0</v>
      </c>
      <c r="AE81">
        <v>0</v>
      </c>
      <c r="AF81">
        <f>IF(AD81*$H$13&gt;=AH81,1.0,(AH81/(AH81-AD81*$H$13)))</f>
        <v>0</v>
      </c>
      <c r="AG81">
        <f>(AF81-1)*100</f>
        <v>0</v>
      </c>
      <c r="AH81">
        <f>MAX(0,($B$13+$C$13*CL81)/(1+$D$13*CL81)*CE81/(CG81+273)*$E$13)</f>
        <v>0</v>
      </c>
      <c r="AI81" t="s">
        <v>294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294</v>
      </c>
      <c r="AP81">
        <v>0</v>
      </c>
      <c r="AQ81">
        <v>0</v>
      </c>
      <c r="AR81">
        <f>1-AP81/AQ81</f>
        <v>0</v>
      </c>
      <c r="AS81">
        <v>0.5</v>
      </c>
      <c r="AT81">
        <f>BP81</f>
        <v>0</v>
      </c>
      <c r="AU81">
        <f>I81</f>
        <v>0</v>
      </c>
      <c r="AV81">
        <f>AR81*AS81*AT81</f>
        <v>0</v>
      </c>
      <c r="AW81">
        <f>BB81/AQ81</f>
        <v>0</v>
      </c>
      <c r="AX81">
        <f>(AU81-AN81)/AT81</f>
        <v>0</v>
      </c>
      <c r="AY81">
        <f>(AK81-AQ81)/AQ81</f>
        <v>0</v>
      </c>
      <c r="AZ81" t="s">
        <v>294</v>
      </c>
      <c r="BA81">
        <v>0</v>
      </c>
      <c r="BB81">
        <f>AQ81-BA81</f>
        <v>0</v>
      </c>
      <c r="BC81">
        <f>(AQ81-AP81)/(AQ81-BA81)</f>
        <v>0</v>
      </c>
      <c r="BD81">
        <f>(AK81-AQ81)/(AK81-BA81)</f>
        <v>0</v>
      </c>
      <c r="BE81">
        <f>(AQ81-AP81)/(AQ81-AJ81)</f>
        <v>0</v>
      </c>
      <c r="BF81">
        <f>(AK81-AQ81)/(AK81-AJ81)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f>$B$11*CM81+$C$11*CN81+$F$11*CO81*(1-CR81)</f>
        <v>0</v>
      </c>
      <c r="BP81">
        <f>BO81*BQ81</f>
        <v>0</v>
      </c>
      <c r="BQ81">
        <f>($B$11*$D$9+$C$11*$D$9+$F$11*((DB81+CT81)/MAX(DB81+CT81+DC81, 0.1)*$I$9+DC81/MAX(DB81+CT81+DC81, 0.1)*$J$9))/($B$11+$C$11+$F$11)</f>
        <v>0</v>
      </c>
      <c r="BR81">
        <f>($B$11*$K$9+$C$11*$K$9+$F$11*((DB81+CT81)/MAX(DB81+CT81+DC81, 0.1)*$P$9+DC81/MAX(DB81+CT81+DC81, 0.1)*$Q$9))/($B$11+$C$11+$F$11)</f>
        <v>0</v>
      </c>
      <c r="BS81">
        <v>6</v>
      </c>
      <c r="BT81">
        <v>0.5</v>
      </c>
      <c r="BU81" t="s">
        <v>295</v>
      </c>
      <c r="BV81">
        <v>2</v>
      </c>
      <c r="BW81">
        <v>1621617451.1</v>
      </c>
      <c r="BX81">
        <v>399.447333333333</v>
      </c>
      <c r="BY81">
        <v>419.913333333333</v>
      </c>
      <c r="BZ81">
        <v>33.7850666666667</v>
      </c>
      <c r="CA81">
        <v>28.9771666666667</v>
      </c>
      <c r="CB81">
        <v>391.258333333333</v>
      </c>
      <c r="CC81">
        <v>33.2881666666667</v>
      </c>
      <c r="CD81">
        <v>600.026666666667</v>
      </c>
      <c r="CE81">
        <v>101.283666666667</v>
      </c>
      <c r="CF81">
        <v>0.0997862</v>
      </c>
      <c r="CG81">
        <v>35.3852</v>
      </c>
      <c r="CH81">
        <v>33.2822333333333</v>
      </c>
      <c r="CI81">
        <v>999.9</v>
      </c>
      <c r="CJ81">
        <v>0</v>
      </c>
      <c r="CK81">
        <v>0</v>
      </c>
      <c r="CL81">
        <v>10021.6666666667</v>
      </c>
      <c r="CM81">
        <v>0</v>
      </c>
      <c r="CN81">
        <v>3.16624</v>
      </c>
      <c r="CO81">
        <v>599.941</v>
      </c>
      <c r="CP81">
        <v>0.933000666666667</v>
      </c>
      <c r="CQ81">
        <v>0.0669991333333333</v>
      </c>
      <c r="CR81">
        <v>0</v>
      </c>
      <c r="CS81">
        <v>859.034333333333</v>
      </c>
      <c r="CT81">
        <v>4.99951</v>
      </c>
      <c r="CU81">
        <v>5134.31333333333</v>
      </c>
      <c r="CV81">
        <v>4813.62</v>
      </c>
      <c r="CW81">
        <v>38.604</v>
      </c>
      <c r="CX81">
        <v>41.937</v>
      </c>
      <c r="CY81">
        <v>40.687</v>
      </c>
      <c r="CZ81">
        <v>41.75</v>
      </c>
      <c r="DA81">
        <v>41.687</v>
      </c>
      <c r="DB81">
        <v>555.08</v>
      </c>
      <c r="DC81">
        <v>39.86</v>
      </c>
      <c r="DD81">
        <v>0</v>
      </c>
      <c r="DE81">
        <v>1621617455.8</v>
      </c>
      <c r="DF81">
        <v>0</v>
      </c>
      <c r="DG81">
        <v>859.182884615385</v>
      </c>
      <c r="DH81">
        <v>0.22136750817926</v>
      </c>
      <c r="DI81">
        <v>16.9743588668283</v>
      </c>
      <c r="DJ81">
        <v>5132.32923076923</v>
      </c>
      <c r="DK81">
        <v>15</v>
      </c>
      <c r="DL81">
        <v>1621616362.6</v>
      </c>
      <c r="DM81" t="s">
        <v>296</v>
      </c>
      <c r="DN81">
        <v>1621616342.1</v>
      </c>
      <c r="DO81">
        <v>1621616362.6</v>
      </c>
      <c r="DP81">
        <v>3</v>
      </c>
      <c r="DQ81">
        <v>-0.041</v>
      </c>
      <c r="DR81">
        <v>0.032</v>
      </c>
      <c r="DS81">
        <v>8.331</v>
      </c>
      <c r="DT81">
        <v>0.068</v>
      </c>
      <c r="DU81">
        <v>421</v>
      </c>
      <c r="DV81">
        <v>3</v>
      </c>
      <c r="DW81">
        <v>0.39</v>
      </c>
      <c r="DX81">
        <v>0.05</v>
      </c>
      <c r="DY81">
        <v>-20.55768</v>
      </c>
      <c r="DZ81">
        <v>0.184680675422171</v>
      </c>
      <c r="EA81">
        <v>0.130541371220008</v>
      </c>
      <c r="EB81">
        <v>1</v>
      </c>
      <c r="EC81">
        <v>859.186764705882</v>
      </c>
      <c r="ED81">
        <v>0.351878757389388</v>
      </c>
      <c r="EE81">
        <v>0.169990667360358</v>
      </c>
      <c r="EF81">
        <v>1</v>
      </c>
      <c r="EG81">
        <v>4.62932575</v>
      </c>
      <c r="EH81">
        <v>1.05725099437148</v>
      </c>
      <c r="EI81">
        <v>0.101788017587717</v>
      </c>
      <c r="EJ81">
        <v>0</v>
      </c>
      <c r="EK81">
        <v>2</v>
      </c>
      <c r="EL81">
        <v>3</v>
      </c>
      <c r="EM81" t="s">
        <v>308</v>
      </c>
      <c r="EN81">
        <v>100</v>
      </c>
      <c r="EO81">
        <v>100</v>
      </c>
      <c r="EP81">
        <v>8.189</v>
      </c>
      <c r="EQ81">
        <v>0.4972</v>
      </c>
      <c r="ER81">
        <v>5.01928744056008</v>
      </c>
      <c r="ES81">
        <v>0.0095515401478521</v>
      </c>
      <c r="ET81">
        <v>-4.08282145803731e-06</v>
      </c>
      <c r="EU81">
        <v>9.61633180237613e-10</v>
      </c>
      <c r="EV81">
        <v>0.379931883414538</v>
      </c>
      <c r="EW81">
        <v>0</v>
      </c>
      <c r="EX81">
        <v>0</v>
      </c>
      <c r="EY81">
        <v>0</v>
      </c>
      <c r="EZ81">
        <v>-4</v>
      </c>
      <c r="FA81">
        <v>2054</v>
      </c>
      <c r="FB81">
        <v>1</v>
      </c>
      <c r="FC81">
        <v>24</v>
      </c>
      <c r="FD81">
        <v>18.5</v>
      </c>
      <c r="FE81">
        <v>18.2</v>
      </c>
      <c r="FF81">
        <v>2</v>
      </c>
      <c r="FG81">
        <v>663.315</v>
      </c>
      <c r="FH81">
        <v>422.559</v>
      </c>
      <c r="FI81">
        <v>42.833</v>
      </c>
      <c r="FJ81">
        <v>27.9156</v>
      </c>
      <c r="FK81">
        <v>30.0007</v>
      </c>
      <c r="FL81">
        <v>27.9104</v>
      </c>
      <c r="FM81">
        <v>27.8802</v>
      </c>
      <c r="FN81">
        <v>21.4115</v>
      </c>
      <c r="FO81">
        <v>0</v>
      </c>
      <c r="FP81">
        <v>100</v>
      </c>
      <c r="FQ81">
        <v>42.86</v>
      </c>
      <c r="FR81">
        <v>420</v>
      </c>
      <c r="FS81">
        <v>29.7372</v>
      </c>
      <c r="FT81">
        <v>99.8045</v>
      </c>
      <c r="FU81">
        <v>100.165</v>
      </c>
    </row>
    <row r="82" spans="1:177">
      <c r="A82">
        <v>66</v>
      </c>
      <c r="B82">
        <v>1621617467.1</v>
      </c>
      <c r="C82">
        <v>975</v>
      </c>
      <c r="D82" t="s">
        <v>429</v>
      </c>
      <c r="E82" t="s">
        <v>430</v>
      </c>
      <c r="G82">
        <v>1621617466.1</v>
      </c>
      <c r="H82">
        <f>CD82*AF82*(BZ82-CA82)/(100*BS82*(1000-AF82*BZ82))</f>
        <v>0</v>
      </c>
      <c r="I82">
        <f>CD82*AF82*(BY82-BX82*(1000-AF82*CA82)/(1000-AF82*BZ82))/(100*BS82)</f>
        <v>0</v>
      </c>
      <c r="J82">
        <f>BX82 - IF(AF82&gt;1, I82*BS82*100.0/(AH82*CL82), 0)</f>
        <v>0</v>
      </c>
      <c r="K82">
        <f>((Q82-H82/2)*J82-I82)/(Q82+H82/2)</f>
        <v>0</v>
      </c>
      <c r="L82">
        <f>K82*(CE82+CF82)/1000.0</f>
        <v>0</v>
      </c>
      <c r="M82">
        <f>(BX82 - IF(AF82&gt;1, I82*BS82*100.0/(AH82*CL82), 0))*(CE82+CF82)/1000.0</f>
        <v>0</v>
      </c>
      <c r="N82">
        <f>2.0/((1/P82-1/O82)+SIGN(P82)*SQRT((1/P82-1/O82)*(1/P82-1/O82) + 4*BT82/((BT82+1)*(BT82+1))*(2*1/P82*1/O82-1/O82*1/O82)))</f>
        <v>0</v>
      </c>
      <c r="O82">
        <f>IF(LEFT(BU82,1)&lt;&gt;"0",IF(LEFT(BU82,1)="1",3.0,BV82),$D$5+$E$5*(CL82*CE82/($K$5*1000))+$F$5*(CL82*CE82/($K$5*1000))*MAX(MIN(BS82,$J$5),$I$5)*MAX(MIN(BS82,$J$5),$I$5)+$G$5*MAX(MIN(BS82,$J$5),$I$5)*(CL82*CE82/($K$5*1000))+$H$5*(CL82*CE82/($K$5*1000))*(CL82*CE82/($K$5*1000)))</f>
        <v>0</v>
      </c>
      <c r="P82">
        <f>H82*(1000-(1000*0.61365*exp(17.502*T82/(240.97+T82))/(CE82+CF82)+BZ82)/2)/(1000*0.61365*exp(17.502*T82/(240.97+T82))/(CE82+CF82)-BZ82)</f>
        <v>0</v>
      </c>
      <c r="Q82">
        <f>1/((BT82+1)/(N82/1.6)+1/(O82/1.37)) + BT82/((BT82+1)/(N82/1.6) + BT82/(O82/1.37))</f>
        <v>0</v>
      </c>
      <c r="R82">
        <f>(BP82*BR82)</f>
        <v>0</v>
      </c>
      <c r="S82">
        <f>(CG82+(R82+2*0.95*5.67E-8*(((CG82+$B$7)+273)^4-(CG82+273)^4)-44100*H82)/(1.84*29.3*O82+8*0.95*5.67E-8*(CG82+273)^3))</f>
        <v>0</v>
      </c>
      <c r="T82">
        <f>($C$7*CH82+$D$7*CI82+$E$7*S82)</f>
        <v>0</v>
      </c>
      <c r="U82">
        <f>0.61365*exp(17.502*T82/(240.97+T82))</f>
        <v>0</v>
      </c>
      <c r="V82">
        <f>(W82/X82*100)</f>
        <v>0</v>
      </c>
      <c r="W82">
        <f>BZ82*(CE82+CF82)/1000</f>
        <v>0</v>
      </c>
      <c r="X82">
        <f>0.61365*exp(17.502*CG82/(240.97+CG82))</f>
        <v>0</v>
      </c>
      <c r="Y82">
        <f>(U82-BZ82*(CE82+CF82)/1000)</f>
        <v>0</v>
      </c>
      <c r="Z82">
        <f>(-H82*44100)</f>
        <v>0</v>
      </c>
      <c r="AA82">
        <f>2*29.3*O82*0.92*(CG82-T82)</f>
        <v>0</v>
      </c>
      <c r="AB82">
        <f>2*0.95*5.67E-8*(((CG82+$B$7)+273)^4-(T82+273)^4)</f>
        <v>0</v>
      </c>
      <c r="AC82">
        <f>R82+AB82+Z82+AA82</f>
        <v>0</v>
      </c>
      <c r="AD82">
        <v>0</v>
      </c>
      <c r="AE82">
        <v>0</v>
      </c>
      <c r="AF82">
        <f>IF(AD82*$H$13&gt;=AH82,1.0,(AH82/(AH82-AD82*$H$13)))</f>
        <v>0</v>
      </c>
      <c r="AG82">
        <f>(AF82-1)*100</f>
        <v>0</v>
      </c>
      <c r="AH82">
        <f>MAX(0,($B$13+$C$13*CL82)/(1+$D$13*CL82)*CE82/(CG82+273)*$E$13)</f>
        <v>0</v>
      </c>
      <c r="AI82" t="s">
        <v>294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294</v>
      </c>
      <c r="AP82">
        <v>0</v>
      </c>
      <c r="AQ82">
        <v>0</v>
      </c>
      <c r="AR82">
        <f>1-AP82/AQ82</f>
        <v>0</v>
      </c>
      <c r="AS82">
        <v>0.5</v>
      </c>
      <c r="AT82">
        <f>BP82</f>
        <v>0</v>
      </c>
      <c r="AU82">
        <f>I82</f>
        <v>0</v>
      </c>
      <c r="AV82">
        <f>AR82*AS82*AT82</f>
        <v>0</v>
      </c>
      <c r="AW82">
        <f>BB82/AQ82</f>
        <v>0</v>
      </c>
      <c r="AX82">
        <f>(AU82-AN82)/AT82</f>
        <v>0</v>
      </c>
      <c r="AY82">
        <f>(AK82-AQ82)/AQ82</f>
        <v>0</v>
      </c>
      <c r="AZ82" t="s">
        <v>294</v>
      </c>
      <c r="BA82">
        <v>0</v>
      </c>
      <c r="BB82">
        <f>AQ82-BA82</f>
        <v>0</v>
      </c>
      <c r="BC82">
        <f>(AQ82-AP82)/(AQ82-BA82)</f>
        <v>0</v>
      </c>
      <c r="BD82">
        <f>(AK82-AQ82)/(AK82-BA82)</f>
        <v>0</v>
      </c>
      <c r="BE82">
        <f>(AQ82-AP82)/(AQ82-AJ82)</f>
        <v>0</v>
      </c>
      <c r="BF82">
        <f>(AK82-AQ82)/(AK82-AJ82)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f>$B$11*CM82+$C$11*CN82+$F$11*CO82*(1-CR82)</f>
        <v>0</v>
      </c>
      <c r="BP82">
        <f>BO82*BQ82</f>
        <v>0</v>
      </c>
      <c r="BQ82">
        <f>($B$11*$D$9+$C$11*$D$9+$F$11*((DB82+CT82)/MAX(DB82+CT82+DC82, 0.1)*$I$9+DC82/MAX(DB82+CT82+DC82, 0.1)*$J$9))/($B$11+$C$11+$F$11)</f>
        <v>0</v>
      </c>
      <c r="BR82">
        <f>($B$11*$K$9+$C$11*$K$9+$F$11*((DB82+CT82)/MAX(DB82+CT82+DC82, 0.1)*$P$9+DC82/MAX(DB82+CT82+DC82, 0.1)*$Q$9))/($B$11+$C$11+$F$11)</f>
        <v>0</v>
      </c>
      <c r="BS82">
        <v>6</v>
      </c>
      <c r="BT82">
        <v>0.5</v>
      </c>
      <c r="BU82" t="s">
        <v>295</v>
      </c>
      <c r="BV82">
        <v>2</v>
      </c>
      <c r="BW82">
        <v>1621617466.1</v>
      </c>
      <c r="BX82">
        <v>399.352</v>
      </c>
      <c r="BY82">
        <v>420.051</v>
      </c>
      <c r="BZ82">
        <v>34.0914333333333</v>
      </c>
      <c r="CA82">
        <v>29.0147</v>
      </c>
      <c r="CB82">
        <v>391.163666666667</v>
      </c>
      <c r="CC82">
        <v>33.5913333333333</v>
      </c>
      <c r="CD82">
        <v>599.982333333333</v>
      </c>
      <c r="CE82">
        <v>101.279333333333</v>
      </c>
      <c r="CF82">
        <v>0.0998093</v>
      </c>
      <c r="CG82">
        <v>35.7279</v>
      </c>
      <c r="CH82">
        <v>33.5581333333333</v>
      </c>
      <c r="CI82">
        <v>999.9</v>
      </c>
      <c r="CJ82">
        <v>0</v>
      </c>
      <c r="CK82">
        <v>0</v>
      </c>
      <c r="CL82">
        <v>10023.3333333333</v>
      </c>
      <c r="CM82">
        <v>0</v>
      </c>
      <c r="CN82">
        <v>3.67511</v>
      </c>
      <c r="CO82">
        <v>600.157666666667</v>
      </c>
      <c r="CP82">
        <v>0.932967333333333</v>
      </c>
      <c r="CQ82">
        <v>0.0670328</v>
      </c>
      <c r="CR82">
        <v>0</v>
      </c>
      <c r="CS82">
        <v>858.99</v>
      </c>
      <c r="CT82">
        <v>4.99951</v>
      </c>
      <c r="CU82">
        <v>5140.17666666667</v>
      </c>
      <c r="CV82">
        <v>4815.32666666667</v>
      </c>
      <c r="CW82">
        <v>38.625</v>
      </c>
      <c r="CX82">
        <v>41.937</v>
      </c>
      <c r="CY82">
        <v>40.75</v>
      </c>
      <c r="CZ82">
        <v>41.7706666666667</v>
      </c>
      <c r="DA82">
        <v>41.75</v>
      </c>
      <c r="DB82">
        <v>555.263333333333</v>
      </c>
      <c r="DC82">
        <v>39.8933333333333</v>
      </c>
      <c r="DD82">
        <v>0</v>
      </c>
      <c r="DE82">
        <v>1621617470.8</v>
      </c>
      <c r="DF82">
        <v>0</v>
      </c>
      <c r="DG82">
        <v>859.01892</v>
      </c>
      <c r="DH82">
        <v>-1.88123076828065</v>
      </c>
      <c r="DI82">
        <v>12.8553847736456</v>
      </c>
      <c r="DJ82">
        <v>5137.654</v>
      </c>
      <c r="DK82">
        <v>15</v>
      </c>
      <c r="DL82">
        <v>1621616362.6</v>
      </c>
      <c r="DM82" t="s">
        <v>296</v>
      </c>
      <c r="DN82">
        <v>1621616342.1</v>
      </c>
      <c r="DO82">
        <v>1621616362.6</v>
      </c>
      <c r="DP82">
        <v>3</v>
      </c>
      <c r="DQ82">
        <v>-0.041</v>
      </c>
      <c r="DR82">
        <v>0.032</v>
      </c>
      <c r="DS82">
        <v>8.331</v>
      </c>
      <c r="DT82">
        <v>0.068</v>
      </c>
      <c r="DU82">
        <v>421</v>
      </c>
      <c r="DV82">
        <v>3</v>
      </c>
      <c r="DW82">
        <v>0.39</v>
      </c>
      <c r="DX82">
        <v>0.05</v>
      </c>
      <c r="DY82">
        <v>-20.59015</v>
      </c>
      <c r="DZ82">
        <v>-0.00474371482173691</v>
      </c>
      <c r="EA82">
        <v>0.105159985260554</v>
      </c>
      <c r="EB82">
        <v>1</v>
      </c>
      <c r="EC82">
        <v>859.095382352941</v>
      </c>
      <c r="ED82">
        <v>-1.39998451509819</v>
      </c>
      <c r="EE82">
        <v>0.237382914136371</v>
      </c>
      <c r="EF82">
        <v>1</v>
      </c>
      <c r="EG82">
        <v>4.9008365</v>
      </c>
      <c r="EH82">
        <v>1.09621643527204</v>
      </c>
      <c r="EI82">
        <v>0.105524936023435</v>
      </c>
      <c r="EJ82">
        <v>0</v>
      </c>
      <c r="EK82">
        <v>2</v>
      </c>
      <c r="EL82">
        <v>3</v>
      </c>
      <c r="EM82" t="s">
        <v>308</v>
      </c>
      <c r="EN82">
        <v>100</v>
      </c>
      <c r="EO82">
        <v>100</v>
      </c>
      <c r="EP82">
        <v>8.188</v>
      </c>
      <c r="EQ82">
        <v>0.5003</v>
      </c>
      <c r="ER82">
        <v>5.01928744056008</v>
      </c>
      <c r="ES82">
        <v>0.0095515401478521</v>
      </c>
      <c r="ET82">
        <v>-4.08282145803731e-06</v>
      </c>
      <c r="EU82">
        <v>9.61633180237613e-10</v>
      </c>
      <c r="EV82">
        <v>0.379931883414538</v>
      </c>
      <c r="EW82">
        <v>0</v>
      </c>
      <c r="EX82">
        <v>0</v>
      </c>
      <c r="EY82">
        <v>0</v>
      </c>
      <c r="EZ82">
        <v>-4</v>
      </c>
      <c r="FA82">
        <v>2054</v>
      </c>
      <c r="FB82">
        <v>1</v>
      </c>
      <c r="FC82">
        <v>24</v>
      </c>
      <c r="FD82">
        <v>18.8</v>
      </c>
      <c r="FE82">
        <v>18.4</v>
      </c>
      <c r="FF82">
        <v>2</v>
      </c>
      <c r="FG82">
        <v>663.862</v>
      </c>
      <c r="FH82">
        <v>422.108</v>
      </c>
      <c r="FI82">
        <v>43.3281</v>
      </c>
      <c r="FJ82">
        <v>27.9322</v>
      </c>
      <c r="FK82">
        <v>30.0002</v>
      </c>
      <c r="FL82">
        <v>27.9175</v>
      </c>
      <c r="FM82">
        <v>27.8849</v>
      </c>
      <c r="FN82">
        <v>21.4122</v>
      </c>
      <c r="FO82">
        <v>0</v>
      </c>
      <c r="FP82">
        <v>100</v>
      </c>
      <c r="FQ82">
        <v>43.33</v>
      </c>
      <c r="FR82">
        <v>420</v>
      </c>
      <c r="FS82">
        <v>29.7372</v>
      </c>
      <c r="FT82">
        <v>99.7951</v>
      </c>
      <c r="FU82">
        <v>100.165</v>
      </c>
    </row>
    <row r="83" spans="1:177">
      <c r="A83">
        <v>67</v>
      </c>
      <c r="B83">
        <v>1621617482.1</v>
      </c>
      <c r="C83">
        <v>990</v>
      </c>
      <c r="D83" t="s">
        <v>431</v>
      </c>
      <c r="E83" t="s">
        <v>432</v>
      </c>
      <c r="G83">
        <v>1621617481.1</v>
      </c>
      <c r="H83">
        <f>CD83*AF83*(BZ83-CA83)/(100*BS83*(1000-AF83*BZ83))</f>
        <v>0</v>
      </c>
      <c r="I83">
        <f>CD83*AF83*(BY83-BX83*(1000-AF83*CA83)/(1000-AF83*BZ83))/(100*BS83)</f>
        <v>0</v>
      </c>
      <c r="J83">
        <f>BX83 - IF(AF83&gt;1, I83*BS83*100.0/(AH83*CL83), 0)</f>
        <v>0</v>
      </c>
      <c r="K83">
        <f>((Q83-H83/2)*J83-I83)/(Q83+H83/2)</f>
        <v>0</v>
      </c>
      <c r="L83">
        <f>K83*(CE83+CF83)/1000.0</f>
        <v>0</v>
      </c>
      <c r="M83">
        <f>(BX83 - IF(AF83&gt;1, I83*BS83*100.0/(AH83*CL83), 0))*(CE83+CF83)/1000.0</f>
        <v>0</v>
      </c>
      <c r="N83">
        <f>2.0/((1/P83-1/O83)+SIGN(P83)*SQRT((1/P83-1/O83)*(1/P83-1/O83) + 4*BT83/((BT83+1)*(BT83+1))*(2*1/P83*1/O83-1/O83*1/O83)))</f>
        <v>0</v>
      </c>
      <c r="O83">
        <f>IF(LEFT(BU83,1)&lt;&gt;"0",IF(LEFT(BU83,1)="1",3.0,BV83),$D$5+$E$5*(CL83*CE83/($K$5*1000))+$F$5*(CL83*CE83/($K$5*1000))*MAX(MIN(BS83,$J$5),$I$5)*MAX(MIN(BS83,$J$5),$I$5)+$G$5*MAX(MIN(BS83,$J$5),$I$5)*(CL83*CE83/($K$5*1000))+$H$5*(CL83*CE83/($K$5*1000))*(CL83*CE83/($K$5*1000)))</f>
        <v>0</v>
      </c>
      <c r="P83">
        <f>H83*(1000-(1000*0.61365*exp(17.502*T83/(240.97+T83))/(CE83+CF83)+BZ83)/2)/(1000*0.61365*exp(17.502*T83/(240.97+T83))/(CE83+CF83)-BZ83)</f>
        <v>0</v>
      </c>
      <c r="Q83">
        <f>1/((BT83+1)/(N83/1.6)+1/(O83/1.37)) + BT83/((BT83+1)/(N83/1.6) + BT83/(O83/1.37))</f>
        <v>0</v>
      </c>
      <c r="R83">
        <f>(BP83*BR83)</f>
        <v>0</v>
      </c>
      <c r="S83">
        <f>(CG83+(R83+2*0.95*5.67E-8*(((CG83+$B$7)+273)^4-(CG83+273)^4)-44100*H83)/(1.84*29.3*O83+8*0.95*5.67E-8*(CG83+273)^3))</f>
        <v>0</v>
      </c>
      <c r="T83">
        <f>($C$7*CH83+$D$7*CI83+$E$7*S83)</f>
        <v>0</v>
      </c>
      <c r="U83">
        <f>0.61365*exp(17.502*T83/(240.97+T83))</f>
        <v>0</v>
      </c>
      <c r="V83">
        <f>(W83/X83*100)</f>
        <v>0</v>
      </c>
      <c r="W83">
        <f>BZ83*(CE83+CF83)/1000</f>
        <v>0</v>
      </c>
      <c r="X83">
        <f>0.61365*exp(17.502*CG83/(240.97+CG83))</f>
        <v>0</v>
      </c>
      <c r="Y83">
        <f>(U83-BZ83*(CE83+CF83)/1000)</f>
        <v>0</v>
      </c>
      <c r="Z83">
        <f>(-H83*44100)</f>
        <v>0</v>
      </c>
      <c r="AA83">
        <f>2*29.3*O83*0.92*(CG83-T83)</f>
        <v>0</v>
      </c>
      <c r="AB83">
        <f>2*0.95*5.67E-8*(((CG83+$B$7)+273)^4-(T83+273)^4)</f>
        <v>0</v>
      </c>
      <c r="AC83">
        <f>R83+AB83+Z83+AA83</f>
        <v>0</v>
      </c>
      <c r="AD83">
        <v>0</v>
      </c>
      <c r="AE83">
        <v>0</v>
      </c>
      <c r="AF83">
        <f>IF(AD83*$H$13&gt;=AH83,1.0,(AH83/(AH83-AD83*$H$13)))</f>
        <v>0</v>
      </c>
      <c r="AG83">
        <f>(AF83-1)*100</f>
        <v>0</v>
      </c>
      <c r="AH83">
        <f>MAX(0,($B$13+$C$13*CL83)/(1+$D$13*CL83)*CE83/(CG83+273)*$E$13)</f>
        <v>0</v>
      </c>
      <c r="AI83" t="s">
        <v>294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294</v>
      </c>
      <c r="AP83">
        <v>0</v>
      </c>
      <c r="AQ83">
        <v>0</v>
      </c>
      <c r="AR83">
        <f>1-AP83/AQ83</f>
        <v>0</v>
      </c>
      <c r="AS83">
        <v>0.5</v>
      </c>
      <c r="AT83">
        <f>BP83</f>
        <v>0</v>
      </c>
      <c r="AU83">
        <f>I83</f>
        <v>0</v>
      </c>
      <c r="AV83">
        <f>AR83*AS83*AT83</f>
        <v>0</v>
      </c>
      <c r="AW83">
        <f>BB83/AQ83</f>
        <v>0</v>
      </c>
      <c r="AX83">
        <f>(AU83-AN83)/AT83</f>
        <v>0</v>
      </c>
      <c r="AY83">
        <f>(AK83-AQ83)/AQ83</f>
        <v>0</v>
      </c>
      <c r="AZ83" t="s">
        <v>294</v>
      </c>
      <c r="BA83">
        <v>0</v>
      </c>
      <c r="BB83">
        <f>AQ83-BA83</f>
        <v>0</v>
      </c>
      <c r="BC83">
        <f>(AQ83-AP83)/(AQ83-BA83)</f>
        <v>0</v>
      </c>
      <c r="BD83">
        <f>(AK83-AQ83)/(AK83-BA83)</f>
        <v>0</v>
      </c>
      <c r="BE83">
        <f>(AQ83-AP83)/(AQ83-AJ83)</f>
        <v>0</v>
      </c>
      <c r="BF83">
        <f>(AK83-AQ83)/(AK83-AJ83)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f>$B$11*CM83+$C$11*CN83+$F$11*CO83*(1-CR83)</f>
        <v>0</v>
      </c>
      <c r="BP83">
        <f>BO83*BQ83</f>
        <v>0</v>
      </c>
      <c r="BQ83">
        <f>($B$11*$D$9+$C$11*$D$9+$F$11*((DB83+CT83)/MAX(DB83+CT83+DC83, 0.1)*$I$9+DC83/MAX(DB83+CT83+DC83, 0.1)*$J$9))/($B$11+$C$11+$F$11)</f>
        <v>0</v>
      </c>
      <c r="BR83">
        <f>($B$11*$K$9+$C$11*$K$9+$F$11*((DB83+CT83)/MAX(DB83+CT83+DC83, 0.1)*$P$9+DC83/MAX(DB83+CT83+DC83, 0.1)*$Q$9))/($B$11+$C$11+$F$11)</f>
        <v>0</v>
      </c>
      <c r="BS83">
        <v>6</v>
      </c>
      <c r="BT83">
        <v>0.5</v>
      </c>
      <c r="BU83" t="s">
        <v>295</v>
      </c>
      <c r="BV83">
        <v>2</v>
      </c>
      <c r="BW83">
        <v>1621617481.1</v>
      </c>
      <c r="BX83">
        <v>399.311666666667</v>
      </c>
      <c r="BY83">
        <v>419.96</v>
      </c>
      <c r="BZ83">
        <v>34.3809</v>
      </c>
      <c r="CA83">
        <v>29.0298</v>
      </c>
      <c r="CB83">
        <v>391.123333333333</v>
      </c>
      <c r="CC83">
        <v>33.8778333333333</v>
      </c>
      <c r="CD83">
        <v>600.081333333333</v>
      </c>
      <c r="CE83">
        <v>101.279</v>
      </c>
      <c r="CF83">
        <v>0.0999071</v>
      </c>
      <c r="CG83">
        <v>36.0514</v>
      </c>
      <c r="CH83">
        <v>33.8219666666667</v>
      </c>
      <c r="CI83">
        <v>999.9</v>
      </c>
      <c r="CJ83">
        <v>0</v>
      </c>
      <c r="CK83">
        <v>0</v>
      </c>
      <c r="CL83">
        <v>10043.3333333333</v>
      </c>
      <c r="CM83">
        <v>0</v>
      </c>
      <c r="CN83">
        <v>3.43009666666667</v>
      </c>
      <c r="CO83">
        <v>600.029</v>
      </c>
      <c r="CP83">
        <v>0.932995666666667</v>
      </c>
      <c r="CQ83">
        <v>0.0670042666666667</v>
      </c>
      <c r="CR83">
        <v>0</v>
      </c>
      <c r="CS83">
        <v>858.859666666667</v>
      </c>
      <c r="CT83">
        <v>4.99951</v>
      </c>
      <c r="CU83">
        <v>5137.34</v>
      </c>
      <c r="CV83">
        <v>4814.32666666667</v>
      </c>
      <c r="CW83">
        <v>38.687</v>
      </c>
      <c r="CX83">
        <v>41.937</v>
      </c>
      <c r="CY83">
        <v>40.75</v>
      </c>
      <c r="CZ83">
        <v>41.7706666666667</v>
      </c>
      <c r="DA83">
        <v>41.75</v>
      </c>
      <c r="DB83">
        <v>555.16</v>
      </c>
      <c r="DC83">
        <v>39.87</v>
      </c>
      <c r="DD83">
        <v>0</v>
      </c>
      <c r="DE83">
        <v>1621617485.8</v>
      </c>
      <c r="DF83">
        <v>0</v>
      </c>
      <c r="DG83">
        <v>858.887884615385</v>
      </c>
      <c r="DH83">
        <v>0.249264953538235</v>
      </c>
      <c r="DI83">
        <v>-2.53059834022092</v>
      </c>
      <c r="DJ83">
        <v>5136.31461538462</v>
      </c>
      <c r="DK83">
        <v>15</v>
      </c>
      <c r="DL83">
        <v>1621616362.6</v>
      </c>
      <c r="DM83" t="s">
        <v>296</v>
      </c>
      <c r="DN83">
        <v>1621616342.1</v>
      </c>
      <c r="DO83">
        <v>1621616362.6</v>
      </c>
      <c r="DP83">
        <v>3</v>
      </c>
      <c r="DQ83">
        <v>-0.041</v>
      </c>
      <c r="DR83">
        <v>0.032</v>
      </c>
      <c r="DS83">
        <v>8.331</v>
      </c>
      <c r="DT83">
        <v>0.068</v>
      </c>
      <c r="DU83">
        <v>421</v>
      </c>
      <c r="DV83">
        <v>3</v>
      </c>
      <c r="DW83">
        <v>0.39</v>
      </c>
      <c r="DX83">
        <v>0.05</v>
      </c>
      <c r="DY83">
        <v>-20.638175</v>
      </c>
      <c r="DZ83">
        <v>-0.295821388367733</v>
      </c>
      <c r="EA83">
        <v>0.115989988253297</v>
      </c>
      <c r="EB83">
        <v>1</v>
      </c>
      <c r="EC83">
        <v>858.885914285714</v>
      </c>
      <c r="ED83">
        <v>-0.296125244619165</v>
      </c>
      <c r="EE83">
        <v>0.210546957290985</v>
      </c>
      <c r="EF83">
        <v>1</v>
      </c>
      <c r="EG83">
        <v>5.170051</v>
      </c>
      <c r="EH83">
        <v>1.09107242026265</v>
      </c>
      <c r="EI83">
        <v>0.105077297543285</v>
      </c>
      <c r="EJ83">
        <v>0</v>
      </c>
      <c r="EK83">
        <v>2</v>
      </c>
      <c r="EL83">
        <v>3</v>
      </c>
      <c r="EM83" t="s">
        <v>308</v>
      </c>
      <c r="EN83">
        <v>100</v>
      </c>
      <c r="EO83">
        <v>100</v>
      </c>
      <c r="EP83">
        <v>8.188</v>
      </c>
      <c r="EQ83">
        <v>0.5032</v>
      </c>
      <c r="ER83">
        <v>5.01928744056008</v>
      </c>
      <c r="ES83">
        <v>0.0095515401478521</v>
      </c>
      <c r="ET83">
        <v>-4.08282145803731e-06</v>
      </c>
      <c r="EU83">
        <v>9.61633180237613e-10</v>
      </c>
      <c r="EV83">
        <v>0.379931883414538</v>
      </c>
      <c r="EW83">
        <v>0</v>
      </c>
      <c r="EX83">
        <v>0</v>
      </c>
      <c r="EY83">
        <v>0</v>
      </c>
      <c r="EZ83">
        <v>-4</v>
      </c>
      <c r="FA83">
        <v>2054</v>
      </c>
      <c r="FB83">
        <v>1</v>
      </c>
      <c r="FC83">
        <v>24</v>
      </c>
      <c r="FD83">
        <v>19</v>
      </c>
      <c r="FE83">
        <v>18.7</v>
      </c>
      <c r="FF83">
        <v>2</v>
      </c>
      <c r="FG83">
        <v>663.453</v>
      </c>
      <c r="FH83">
        <v>422.748</v>
      </c>
      <c r="FI83">
        <v>43.8299</v>
      </c>
      <c r="FJ83">
        <v>27.9512</v>
      </c>
      <c r="FK83">
        <v>30.0007</v>
      </c>
      <c r="FL83">
        <v>27.9222</v>
      </c>
      <c r="FM83">
        <v>27.8896</v>
      </c>
      <c r="FN83">
        <v>21.417</v>
      </c>
      <c r="FO83">
        <v>0</v>
      </c>
      <c r="FP83">
        <v>100</v>
      </c>
      <c r="FQ83">
        <v>43.87</v>
      </c>
      <c r="FR83">
        <v>420</v>
      </c>
      <c r="FS83">
        <v>29.7372</v>
      </c>
      <c r="FT83">
        <v>99.7944</v>
      </c>
      <c r="FU83">
        <v>100.166</v>
      </c>
    </row>
    <row r="84" spans="1:177">
      <c r="A84">
        <v>68</v>
      </c>
      <c r="B84">
        <v>1621617497.1</v>
      </c>
      <c r="C84">
        <v>1005</v>
      </c>
      <c r="D84" t="s">
        <v>433</v>
      </c>
      <c r="E84" t="s">
        <v>434</v>
      </c>
      <c r="G84">
        <v>1621617496.1</v>
      </c>
      <c r="H84">
        <f>CD84*AF84*(BZ84-CA84)/(100*BS84*(1000-AF84*BZ84))</f>
        <v>0</v>
      </c>
      <c r="I84">
        <f>CD84*AF84*(BY84-BX84*(1000-AF84*CA84)/(1000-AF84*BZ84))/(100*BS84)</f>
        <v>0</v>
      </c>
      <c r="J84">
        <f>BX84 - IF(AF84&gt;1, I84*BS84*100.0/(AH84*CL84), 0)</f>
        <v>0</v>
      </c>
      <c r="K84">
        <f>((Q84-H84/2)*J84-I84)/(Q84+H84/2)</f>
        <v>0</v>
      </c>
      <c r="L84">
        <f>K84*(CE84+CF84)/1000.0</f>
        <v>0</v>
      </c>
      <c r="M84">
        <f>(BX84 - IF(AF84&gt;1, I84*BS84*100.0/(AH84*CL84), 0))*(CE84+CF84)/1000.0</f>
        <v>0</v>
      </c>
      <c r="N84">
        <f>2.0/((1/P84-1/O84)+SIGN(P84)*SQRT((1/P84-1/O84)*(1/P84-1/O84) + 4*BT84/((BT84+1)*(BT84+1))*(2*1/P84*1/O84-1/O84*1/O84)))</f>
        <v>0</v>
      </c>
      <c r="O84">
        <f>IF(LEFT(BU84,1)&lt;&gt;"0",IF(LEFT(BU84,1)="1",3.0,BV84),$D$5+$E$5*(CL84*CE84/($K$5*1000))+$F$5*(CL84*CE84/($K$5*1000))*MAX(MIN(BS84,$J$5),$I$5)*MAX(MIN(BS84,$J$5),$I$5)+$G$5*MAX(MIN(BS84,$J$5),$I$5)*(CL84*CE84/($K$5*1000))+$H$5*(CL84*CE84/($K$5*1000))*(CL84*CE84/($K$5*1000)))</f>
        <v>0</v>
      </c>
      <c r="P84">
        <f>H84*(1000-(1000*0.61365*exp(17.502*T84/(240.97+T84))/(CE84+CF84)+BZ84)/2)/(1000*0.61365*exp(17.502*T84/(240.97+T84))/(CE84+CF84)-BZ84)</f>
        <v>0</v>
      </c>
      <c r="Q84">
        <f>1/((BT84+1)/(N84/1.6)+1/(O84/1.37)) + BT84/((BT84+1)/(N84/1.6) + BT84/(O84/1.37))</f>
        <v>0</v>
      </c>
      <c r="R84">
        <f>(BP84*BR84)</f>
        <v>0</v>
      </c>
      <c r="S84">
        <f>(CG84+(R84+2*0.95*5.67E-8*(((CG84+$B$7)+273)^4-(CG84+273)^4)-44100*H84)/(1.84*29.3*O84+8*0.95*5.67E-8*(CG84+273)^3))</f>
        <v>0</v>
      </c>
      <c r="T84">
        <f>($C$7*CH84+$D$7*CI84+$E$7*S84)</f>
        <v>0</v>
      </c>
      <c r="U84">
        <f>0.61365*exp(17.502*T84/(240.97+T84))</f>
        <v>0</v>
      </c>
      <c r="V84">
        <f>(W84/X84*100)</f>
        <v>0</v>
      </c>
      <c r="W84">
        <f>BZ84*(CE84+CF84)/1000</f>
        <v>0</v>
      </c>
      <c r="X84">
        <f>0.61365*exp(17.502*CG84/(240.97+CG84))</f>
        <v>0</v>
      </c>
      <c r="Y84">
        <f>(U84-BZ84*(CE84+CF84)/1000)</f>
        <v>0</v>
      </c>
      <c r="Z84">
        <f>(-H84*44100)</f>
        <v>0</v>
      </c>
      <c r="AA84">
        <f>2*29.3*O84*0.92*(CG84-T84)</f>
        <v>0</v>
      </c>
      <c r="AB84">
        <f>2*0.95*5.67E-8*(((CG84+$B$7)+273)^4-(T84+273)^4)</f>
        <v>0</v>
      </c>
      <c r="AC84">
        <f>R84+AB84+Z84+AA84</f>
        <v>0</v>
      </c>
      <c r="AD84">
        <v>0</v>
      </c>
      <c r="AE84">
        <v>0</v>
      </c>
      <c r="AF84">
        <f>IF(AD84*$H$13&gt;=AH84,1.0,(AH84/(AH84-AD84*$H$13)))</f>
        <v>0</v>
      </c>
      <c r="AG84">
        <f>(AF84-1)*100</f>
        <v>0</v>
      </c>
      <c r="AH84">
        <f>MAX(0,($B$13+$C$13*CL84)/(1+$D$13*CL84)*CE84/(CG84+273)*$E$13)</f>
        <v>0</v>
      </c>
      <c r="AI84" t="s">
        <v>294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294</v>
      </c>
      <c r="AP84">
        <v>0</v>
      </c>
      <c r="AQ84">
        <v>0</v>
      </c>
      <c r="AR84">
        <f>1-AP84/AQ84</f>
        <v>0</v>
      </c>
      <c r="AS84">
        <v>0.5</v>
      </c>
      <c r="AT84">
        <f>BP84</f>
        <v>0</v>
      </c>
      <c r="AU84">
        <f>I84</f>
        <v>0</v>
      </c>
      <c r="AV84">
        <f>AR84*AS84*AT84</f>
        <v>0</v>
      </c>
      <c r="AW84">
        <f>BB84/AQ84</f>
        <v>0</v>
      </c>
      <c r="AX84">
        <f>(AU84-AN84)/AT84</f>
        <v>0</v>
      </c>
      <c r="AY84">
        <f>(AK84-AQ84)/AQ84</f>
        <v>0</v>
      </c>
      <c r="AZ84" t="s">
        <v>294</v>
      </c>
      <c r="BA84">
        <v>0</v>
      </c>
      <c r="BB84">
        <f>AQ84-BA84</f>
        <v>0</v>
      </c>
      <c r="BC84">
        <f>(AQ84-AP84)/(AQ84-BA84)</f>
        <v>0</v>
      </c>
      <c r="BD84">
        <f>(AK84-AQ84)/(AK84-BA84)</f>
        <v>0</v>
      </c>
      <c r="BE84">
        <f>(AQ84-AP84)/(AQ84-AJ84)</f>
        <v>0</v>
      </c>
      <c r="BF84">
        <f>(AK84-AQ84)/(AK84-AJ84)</f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f>$B$11*CM84+$C$11*CN84+$F$11*CO84*(1-CR84)</f>
        <v>0</v>
      </c>
      <c r="BP84">
        <f>BO84*BQ84</f>
        <v>0</v>
      </c>
      <c r="BQ84">
        <f>($B$11*$D$9+$C$11*$D$9+$F$11*((DB84+CT84)/MAX(DB84+CT84+DC84, 0.1)*$I$9+DC84/MAX(DB84+CT84+DC84, 0.1)*$J$9))/($B$11+$C$11+$F$11)</f>
        <v>0</v>
      </c>
      <c r="BR84">
        <f>($B$11*$K$9+$C$11*$K$9+$F$11*((DB84+CT84)/MAX(DB84+CT84+DC84, 0.1)*$P$9+DC84/MAX(DB84+CT84+DC84, 0.1)*$Q$9))/($B$11+$C$11+$F$11)</f>
        <v>0</v>
      </c>
      <c r="BS84">
        <v>6</v>
      </c>
      <c r="BT84">
        <v>0.5</v>
      </c>
      <c r="BU84" t="s">
        <v>295</v>
      </c>
      <c r="BV84">
        <v>2</v>
      </c>
      <c r="BW84">
        <v>1621617496.1</v>
      </c>
      <c r="BX84">
        <v>399.190333333333</v>
      </c>
      <c r="BY84">
        <v>419.999</v>
      </c>
      <c r="BZ84">
        <v>34.6699666666667</v>
      </c>
      <c r="CA84">
        <v>29.0519666666667</v>
      </c>
      <c r="CB84">
        <v>391.003333333333</v>
      </c>
      <c r="CC84">
        <v>34.164</v>
      </c>
      <c r="CD84">
        <v>600.105666666667</v>
      </c>
      <c r="CE84">
        <v>101.28</v>
      </c>
      <c r="CF84">
        <v>0.0998549333333333</v>
      </c>
      <c r="CG84">
        <v>36.3876</v>
      </c>
      <c r="CH84">
        <v>34.0788666666667</v>
      </c>
      <c r="CI84">
        <v>999.9</v>
      </c>
      <c r="CJ84">
        <v>0</v>
      </c>
      <c r="CK84">
        <v>0</v>
      </c>
      <c r="CL84">
        <v>10006.6666666667</v>
      </c>
      <c r="CM84">
        <v>0</v>
      </c>
      <c r="CN84">
        <v>3.84473</v>
      </c>
      <c r="CO84">
        <v>600.139333333333</v>
      </c>
      <c r="CP84">
        <v>0.93299</v>
      </c>
      <c r="CQ84">
        <v>0.0670098</v>
      </c>
      <c r="CR84">
        <v>0</v>
      </c>
      <c r="CS84">
        <v>858.831666666667</v>
      </c>
      <c r="CT84">
        <v>4.99951</v>
      </c>
      <c r="CU84">
        <v>5141.84333333333</v>
      </c>
      <c r="CV84">
        <v>4815.21333333333</v>
      </c>
      <c r="CW84">
        <v>38.687</v>
      </c>
      <c r="CX84">
        <v>41.937</v>
      </c>
      <c r="CY84">
        <v>40.75</v>
      </c>
      <c r="CZ84">
        <v>41.7913333333333</v>
      </c>
      <c r="DA84">
        <v>41.875</v>
      </c>
      <c r="DB84">
        <v>555.26</v>
      </c>
      <c r="DC84">
        <v>39.88</v>
      </c>
      <c r="DD84">
        <v>0</v>
      </c>
      <c r="DE84">
        <v>1621617500.8</v>
      </c>
      <c r="DF84">
        <v>0</v>
      </c>
      <c r="DG84">
        <v>858.65712</v>
      </c>
      <c r="DH84">
        <v>-0.461692319112807</v>
      </c>
      <c r="DI84">
        <v>10.8784615738383</v>
      </c>
      <c r="DJ84">
        <v>5139.7752</v>
      </c>
      <c r="DK84">
        <v>15</v>
      </c>
      <c r="DL84">
        <v>1621616362.6</v>
      </c>
      <c r="DM84" t="s">
        <v>296</v>
      </c>
      <c r="DN84">
        <v>1621616342.1</v>
      </c>
      <c r="DO84">
        <v>1621616362.6</v>
      </c>
      <c r="DP84">
        <v>3</v>
      </c>
      <c r="DQ84">
        <v>-0.041</v>
      </c>
      <c r="DR84">
        <v>0.032</v>
      </c>
      <c r="DS84">
        <v>8.331</v>
      </c>
      <c r="DT84">
        <v>0.068</v>
      </c>
      <c r="DU84">
        <v>421</v>
      </c>
      <c r="DV84">
        <v>3</v>
      </c>
      <c r="DW84">
        <v>0.39</v>
      </c>
      <c r="DX84">
        <v>0.05</v>
      </c>
      <c r="DY84">
        <v>-20.685815</v>
      </c>
      <c r="DZ84">
        <v>-0.149858161350779</v>
      </c>
      <c r="EA84">
        <v>0.112575267154913</v>
      </c>
      <c r="EB84">
        <v>1</v>
      </c>
      <c r="EC84">
        <v>858.749828571429</v>
      </c>
      <c r="ED84">
        <v>-1.09737769080399</v>
      </c>
      <c r="EE84">
        <v>0.251868841799443</v>
      </c>
      <c r="EF84">
        <v>1</v>
      </c>
      <c r="EG84">
        <v>5.44631125</v>
      </c>
      <c r="EH84">
        <v>1.06768874296435</v>
      </c>
      <c r="EI84">
        <v>0.102798100497711</v>
      </c>
      <c r="EJ84">
        <v>0</v>
      </c>
      <c r="EK84">
        <v>2</v>
      </c>
      <c r="EL84">
        <v>3</v>
      </c>
      <c r="EM84" t="s">
        <v>308</v>
      </c>
      <c r="EN84">
        <v>100</v>
      </c>
      <c r="EO84">
        <v>100</v>
      </c>
      <c r="EP84">
        <v>8.187</v>
      </c>
      <c r="EQ84">
        <v>0.5062</v>
      </c>
      <c r="ER84">
        <v>5.01928744056008</v>
      </c>
      <c r="ES84">
        <v>0.0095515401478521</v>
      </c>
      <c r="ET84">
        <v>-4.08282145803731e-06</v>
      </c>
      <c r="EU84">
        <v>9.61633180237613e-10</v>
      </c>
      <c r="EV84">
        <v>0.379931883414538</v>
      </c>
      <c r="EW84">
        <v>0</v>
      </c>
      <c r="EX84">
        <v>0</v>
      </c>
      <c r="EY84">
        <v>0</v>
      </c>
      <c r="EZ84">
        <v>-4</v>
      </c>
      <c r="FA84">
        <v>2054</v>
      </c>
      <c r="FB84">
        <v>1</v>
      </c>
      <c r="FC84">
        <v>24</v>
      </c>
      <c r="FD84">
        <v>19.2</v>
      </c>
      <c r="FE84">
        <v>18.9</v>
      </c>
      <c r="FF84">
        <v>2</v>
      </c>
      <c r="FG84">
        <v>664.621</v>
      </c>
      <c r="FH84">
        <v>422.057</v>
      </c>
      <c r="FI84">
        <v>44.3148</v>
      </c>
      <c r="FJ84">
        <v>27.9702</v>
      </c>
      <c r="FK84">
        <v>30.0002</v>
      </c>
      <c r="FL84">
        <v>27.9293</v>
      </c>
      <c r="FM84">
        <v>27.8943</v>
      </c>
      <c r="FN84">
        <v>21.4193</v>
      </c>
      <c r="FO84">
        <v>0</v>
      </c>
      <c r="FP84">
        <v>100</v>
      </c>
      <c r="FQ84">
        <v>44.34</v>
      </c>
      <c r="FR84">
        <v>420</v>
      </c>
      <c r="FS84">
        <v>29.7372</v>
      </c>
      <c r="FT84">
        <v>99.7939</v>
      </c>
      <c r="FU84">
        <v>100.162</v>
      </c>
    </row>
    <row r="85" spans="1:177">
      <c r="A85">
        <v>69</v>
      </c>
      <c r="B85">
        <v>1621617512.1</v>
      </c>
      <c r="C85">
        <v>1020</v>
      </c>
      <c r="D85" t="s">
        <v>435</v>
      </c>
      <c r="E85" t="s">
        <v>436</v>
      </c>
      <c r="G85">
        <v>1621617511.1</v>
      </c>
      <c r="H85">
        <f>CD85*AF85*(BZ85-CA85)/(100*BS85*(1000-AF85*BZ85))</f>
        <v>0</v>
      </c>
      <c r="I85">
        <f>CD85*AF85*(BY85-BX85*(1000-AF85*CA85)/(1000-AF85*BZ85))/(100*BS85)</f>
        <v>0</v>
      </c>
      <c r="J85">
        <f>BX85 - IF(AF85&gt;1, I85*BS85*100.0/(AH85*CL85), 0)</f>
        <v>0</v>
      </c>
      <c r="K85">
        <f>((Q85-H85/2)*J85-I85)/(Q85+H85/2)</f>
        <v>0</v>
      </c>
      <c r="L85">
        <f>K85*(CE85+CF85)/1000.0</f>
        <v>0</v>
      </c>
      <c r="M85">
        <f>(BX85 - IF(AF85&gt;1, I85*BS85*100.0/(AH85*CL85), 0))*(CE85+CF85)/1000.0</f>
        <v>0</v>
      </c>
      <c r="N85">
        <f>2.0/((1/P85-1/O85)+SIGN(P85)*SQRT((1/P85-1/O85)*(1/P85-1/O85) + 4*BT85/((BT85+1)*(BT85+1))*(2*1/P85*1/O85-1/O85*1/O85)))</f>
        <v>0</v>
      </c>
      <c r="O85">
        <f>IF(LEFT(BU85,1)&lt;&gt;"0",IF(LEFT(BU85,1)="1",3.0,BV85),$D$5+$E$5*(CL85*CE85/($K$5*1000))+$F$5*(CL85*CE85/($K$5*1000))*MAX(MIN(BS85,$J$5),$I$5)*MAX(MIN(BS85,$J$5),$I$5)+$G$5*MAX(MIN(BS85,$J$5),$I$5)*(CL85*CE85/($K$5*1000))+$H$5*(CL85*CE85/($K$5*1000))*(CL85*CE85/($K$5*1000)))</f>
        <v>0</v>
      </c>
      <c r="P85">
        <f>H85*(1000-(1000*0.61365*exp(17.502*T85/(240.97+T85))/(CE85+CF85)+BZ85)/2)/(1000*0.61365*exp(17.502*T85/(240.97+T85))/(CE85+CF85)-BZ85)</f>
        <v>0</v>
      </c>
      <c r="Q85">
        <f>1/((BT85+1)/(N85/1.6)+1/(O85/1.37)) + BT85/((BT85+1)/(N85/1.6) + BT85/(O85/1.37))</f>
        <v>0</v>
      </c>
      <c r="R85">
        <f>(BP85*BR85)</f>
        <v>0</v>
      </c>
      <c r="S85">
        <f>(CG85+(R85+2*0.95*5.67E-8*(((CG85+$B$7)+273)^4-(CG85+273)^4)-44100*H85)/(1.84*29.3*O85+8*0.95*5.67E-8*(CG85+273)^3))</f>
        <v>0</v>
      </c>
      <c r="T85">
        <f>($C$7*CH85+$D$7*CI85+$E$7*S85)</f>
        <v>0</v>
      </c>
      <c r="U85">
        <f>0.61365*exp(17.502*T85/(240.97+T85))</f>
        <v>0</v>
      </c>
      <c r="V85">
        <f>(W85/X85*100)</f>
        <v>0</v>
      </c>
      <c r="W85">
        <f>BZ85*(CE85+CF85)/1000</f>
        <v>0</v>
      </c>
      <c r="X85">
        <f>0.61365*exp(17.502*CG85/(240.97+CG85))</f>
        <v>0</v>
      </c>
      <c r="Y85">
        <f>(U85-BZ85*(CE85+CF85)/1000)</f>
        <v>0</v>
      </c>
      <c r="Z85">
        <f>(-H85*44100)</f>
        <v>0</v>
      </c>
      <c r="AA85">
        <f>2*29.3*O85*0.92*(CG85-T85)</f>
        <v>0</v>
      </c>
      <c r="AB85">
        <f>2*0.95*5.67E-8*(((CG85+$B$7)+273)^4-(T85+273)^4)</f>
        <v>0</v>
      </c>
      <c r="AC85">
        <f>R85+AB85+Z85+AA85</f>
        <v>0</v>
      </c>
      <c r="AD85">
        <v>0</v>
      </c>
      <c r="AE85">
        <v>0</v>
      </c>
      <c r="AF85">
        <f>IF(AD85*$H$13&gt;=AH85,1.0,(AH85/(AH85-AD85*$H$13)))</f>
        <v>0</v>
      </c>
      <c r="AG85">
        <f>(AF85-1)*100</f>
        <v>0</v>
      </c>
      <c r="AH85">
        <f>MAX(0,($B$13+$C$13*CL85)/(1+$D$13*CL85)*CE85/(CG85+273)*$E$13)</f>
        <v>0</v>
      </c>
      <c r="AI85" t="s">
        <v>294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294</v>
      </c>
      <c r="AP85">
        <v>0</v>
      </c>
      <c r="AQ85">
        <v>0</v>
      </c>
      <c r="AR85">
        <f>1-AP85/AQ85</f>
        <v>0</v>
      </c>
      <c r="AS85">
        <v>0.5</v>
      </c>
      <c r="AT85">
        <f>BP85</f>
        <v>0</v>
      </c>
      <c r="AU85">
        <f>I85</f>
        <v>0</v>
      </c>
      <c r="AV85">
        <f>AR85*AS85*AT85</f>
        <v>0</v>
      </c>
      <c r="AW85">
        <f>BB85/AQ85</f>
        <v>0</v>
      </c>
      <c r="AX85">
        <f>(AU85-AN85)/AT85</f>
        <v>0</v>
      </c>
      <c r="AY85">
        <f>(AK85-AQ85)/AQ85</f>
        <v>0</v>
      </c>
      <c r="AZ85" t="s">
        <v>294</v>
      </c>
      <c r="BA85">
        <v>0</v>
      </c>
      <c r="BB85">
        <f>AQ85-BA85</f>
        <v>0</v>
      </c>
      <c r="BC85">
        <f>(AQ85-AP85)/(AQ85-BA85)</f>
        <v>0</v>
      </c>
      <c r="BD85">
        <f>(AK85-AQ85)/(AK85-BA85)</f>
        <v>0</v>
      </c>
      <c r="BE85">
        <f>(AQ85-AP85)/(AQ85-AJ85)</f>
        <v>0</v>
      </c>
      <c r="BF85">
        <f>(AK85-AQ85)/(AK85-AJ85)</f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f>$B$11*CM85+$C$11*CN85+$F$11*CO85*(1-CR85)</f>
        <v>0</v>
      </c>
      <c r="BP85">
        <f>BO85*BQ85</f>
        <v>0</v>
      </c>
      <c r="BQ85">
        <f>($B$11*$D$9+$C$11*$D$9+$F$11*((DB85+CT85)/MAX(DB85+CT85+DC85, 0.1)*$I$9+DC85/MAX(DB85+CT85+DC85, 0.1)*$J$9))/($B$11+$C$11+$F$11)</f>
        <v>0</v>
      </c>
      <c r="BR85">
        <f>($B$11*$K$9+$C$11*$K$9+$F$11*((DB85+CT85)/MAX(DB85+CT85+DC85, 0.1)*$P$9+DC85/MAX(DB85+CT85+DC85, 0.1)*$Q$9))/($B$11+$C$11+$F$11)</f>
        <v>0</v>
      </c>
      <c r="BS85">
        <v>6</v>
      </c>
      <c r="BT85">
        <v>0.5</v>
      </c>
      <c r="BU85" t="s">
        <v>295</v>
      </c>
      <c r="BV85">
        <v>2</v>
      </c>
      <c r="BW85">
        <v>1621617511.1</v>
      </c>
      <c r="BX85">
        <v>399.157</v>
      </c>
      <c r="BY85">
        <v>419.968</v>
      </c>
      <c r="BZ85">
        <v>34.9482</v>
      </c>
      <c r="CA85">
        <v>29.0583</v>
      </c>
      <c r="CB85">
        <v>390.970333333333</v>
      </c>
      <c r="CC85">
        <v>34.4395</v>
      </c>
      <c r="CD85">
        <v>600.059</v>
      </c>
      <c r="CE85">
        <v>101.280666666667</v>
      </c>
      <c r="CF85">
        <v>0.100590566666667</v>
      </c>
      <c r="CG85">
        <v>36.7107666666667</v>
      </c>
      <c r="CH85">
        <v>34.3226666666667</v>
      </c>
      <c r="CI85">
        <v>999.9</v>
      </c>
      <c r="CJ85">
        <v>0</v>
      </c>
      <c r="CK85">
        <v>0</v>
      </c>
      <c r="CL85">
        <v>9953.33333333333</v>
      </c>
      <c r="CM85">
        <v>0</v>
      </c>
      <c r="CN85">
        <v>3.73165</v>
      </c>
      <c r="CO85">
        <v>600.023333333333</v>
      </c>
      <c r="CP85">
        <v>0.932995333333333</v>
      </c>
      <c r="CQ85">
        <v>0.0670044666666667</v>
      </c>
      <c r="CR85">
        <v>0</v>
      </c>
      <c r="CS85">
        <v>858.295333333333</v>
      </c>
      <c r="CT85">
        <v>4.99951</v>
      </c>
      <c r="CU85">
        <v>5139.99</v>
      </c>
      <c r="CV85">
        <v>4814.28</v>
      </c>
      <c r="CW85">
        <v>38.708</v>
      </c>
      <c r="CX85">
        <v>41.937</v>
      </c>
      <c r="CY85">
        <v>40.812</v>
      </c>
      <c r="CZ85">
        <v>41.812</v>
      </c>
      <c r="DA85">
        <v>41.875</v>
      </c>
      <c r="DB85">
        <v>555.153333333333</v>
      </c>
      <c r="DC85">
        <v>39.87</v>
      </c>
      <c r="DD85">
        <v>0</v>
      </c>
      <c r="DE85">
        <v>1621617515.8</v>
      </c>
      <c r="DF85">
        <v>0</v>
      </c>
      <c r="DG85">
        <v>858.499923076923</v>
      </c>
      <c r="DH85">
        <v>-1.16123077549205</v>
      </c>
      <c r="DI85">
        <v>3.18837610393392</v>
      </c>
      <c r="DJ85">
        <v>5139.30769230769</v>
      </c>
      <c r="DK85">
        <v>15</v>
      </c>
      <c r="DL85">
        <v>1621616362.6</v>
      </c>
      <c r="DM85" t="s">
        <v>296</v>
      </c>
      <c r="DN85">
        <v>1621616342.1</v>
      </c>
      <c r="DO85">
        <v>1621616362.6</v>
      </c>
      <c r="DP85">
        <v>3</v>
      </c>
      <c r="DQ85">
        <v>-0.041</v>
      </c>
      <c r="DR85">
        <v>0.032</v>
      </c>
      <c r="DS85">
        <v>8.331</v>
      </c>
      <c r="DT85">
        <v>0.068</v>
      </c>
      <c r="DU85">
        <v>421</v>
      </c>
      <c r="DV85">
        <v>3</v>
      </c>
      <c r="DW85">
        <v>0.39</v>
      </c>
      <c r="DX85">
        <v>0.05</v>
      </c>
      <c r="DY85">
        <v>-20.7358075</v>
      </c>
      <c r="DZ85">
        <v>-0.409736960600342</v>
      </c>
      <c r="EA85">
        <v>0.102708946512706</v>
      </c>
      <c r="EB85">
        <v>1</v>
      </c>
      <c r="EC85">
        <v>858.536257142857</v>
      </c>
      <c r="ED85">
        <v>-0.623976516632649</v>
      </c>
      <c r="EE85">
        <v>0.203655078552945</v>
      </c>
      <c r="EF85">
        <v>1</v>
      </c>
      <c r="EG85">
        <v>5.71509175</v>
      </c>
      <c r="EH85">
        <v>1.08753669793619</v>
      </c>
      <c r="EI85">
        <v>0.104687772946211</v>
      </c>
      <c r="EJ85">
        <v>0</v>
      </c>
      <c r="EK85">
        <v>2</v>
      </c>
      <c r="EL85">
        <v>3</v>
      </c>
      <c r="EM85" t="s">
        <v>308</v>
      </c>
      <c r="EN85">
        <v>100</v>
      </c>
      <c r="EO85">
        <v>100</v>
      </c>
      <c r="EP85">
        <v>8.187</v>
      </c>
      <c r="EQ85">
        <v>0.5089</v>
      </c>
      <c r="ER85">
        <v>5.01928744056008</v>
      </c>
      <c r="ES85">
        <v>0.0095515401478521</v>
      </c>
      <c r="ET85">
        <v>-4.08282145803731e-06</v>
      </c>
      <c r="EU85">
        <v>9.61633180237613e-10</v>
      </c>
      <c r="EV85">
        <v>0.379931883414538</v>
      </c>
      <c r="EW85">
        <v>0</v>
      </c>
      <c r="EX85">
        <v>0</v>
      </c>
      <c r="EY85">
        <v>0</v>
      </c>
      <c r="EZ85">
        <v>-4</v>
      </c>
      <c r="FA85">
        <v>2054</v>
      </c>
      <c r="FB85">
        <v>1</v>
      </c>
      <c r="FC85">
        <v>24</v>
      </c>
      <c r="FD85">
        <v>19.5</v>
      </c>
      <c r="FE85">
        <v>19.2</v>
      </c>
      <c r="FF85">
        <v>2</v>
      </c>
      <c r="FG85">
        <v>664.238</v>
      </c>
      <c r="FH85">
        <v>422.214</v>
      </c>
      <c r="FI85">
        <v>44.7349</v>
      </c>
      <c r="FJ85">
        <v>27.9893</v>
      </c>
      <c r="FK85">
        <v>30.0004</v>
      </c>
      <c r="FL85">
        <v>27.9364</v>
      </c>
      <c r="FM85">
        <v>27.899</v>
      </c>
      <c r="FN85">
        <v>21.423</v>
      </c>
      <c r="FO85">
        <v>0</v>
      </c>
      <c r="FP85">
        <v>100</v>
      </c>
      <c r="FQ85">
        <v>44.88</v>
      </c>
      <c r="FR85">
        <v>420</v>
      </c>
      <c r="FS85">
        <v>29.7372</v>
      </c>
      <c r="FT85">
        <v>99.7908</v>
      </c>
      <c r="FU85">
        <v>100.16</v>
      </c>
    </row>
    <row r="86" spans="1:177">
      <c r="A86">
        <v>70</v>
      </c>
      <c r="B86">
        <v>1621617527.1</v>
      </c>
      <c r="C86">
        <v>1035</v>
      </c>
      <c r="D86" t="s">
        <v>437</v>
      </c>
      <c r="E86" t="s">
        <v>438</v>
      </c>
      <c r="G86">
        <v>1621617526.1</v>
      </c>
      <c r="H86">
        <f>CD86*AF86*(BZ86-CA86)/(100*BS86*(1000-AF86*BZ86))</f>
        <v>0</v>
      </c>
      <c r="I86">
        <f>CD86*AF86*(BY86-BX86*(1000-AF86*CA86)/(1000-AF86*BZ86))/(100*BS86)</f>
        <v>0</v>
      </c>
      <c r="J86">
        <f>BX86 - IF(AF86&gt;1, I86*BS86*100.0/(AH86*CL86), 0)</f>
        <v>0</v>
      </c>
      <c r="K86">
        <f>((Q86-H86/2)*J86-I86)/(Q86+H86/2)</f>
        <v>0</v>
      </c>
      <c r="L86">
        <f>K86*(CE86+CF86)/1000.0</f>
        <v>0</v>
      </c>
      <c r="M86">
        <f>(BX86 - IF(AF86&gt;1, I86*BS86*100.0/(AH86*CL86), 0))*(CE86+CF86)/1000.0</f>
        <v>0</v>
      </c>
      <c r="N86">
        <f>2.0/((1/P86-1/O86)+SIGN(P86)*SQRT((1/P86-1/O86)*(1/P86-1/O86) + 4*BT86/((BT86+1)*(BT86+1))*(2*1/P86*1/O86-1/O86*1/O86)))</f>
        <v>0</v>
      </c>
      <c r="O86">
        <f>IF(LEFT(BU86,1)&lt;&gt;"0",IF(LEFT(BU86,1)="1",3.0,BV86),$D$5+$E$5*(CL86*CE86/($K$5*1000))+$F$5*(CL86*CE86/($K$5*1000))*MAX(MIN(BS86,$J$5),$I$5)*MAX(MIN(BS86,$J$5),$I$5)+$G$5*MAX(MIN(BS86,$J$5),$I$5)*(CL86*CE86/($K$5*1000))+$H$5*(CL86*CE86/($K$5*1000))*(CL86*CE86/($K$5*1000)))</f>
        <v>0</v>
      </c>
      <c r="P86">
        <f>H86*(1000-(1000*0.61365*exp(17.502*T86/(240.97+T86))/(CE86+CF86)+BZ86)/2)/(1000*0.61365*exp(17.502*T86/(240.97+T86))/(CE86+CF86)-BZ86)</f>
        <v>0</v>
      </c>
      <c r="Q86">
        <f>1/((BT86+1)/(N86/1.6)+1/(O86/1.37)) + BT86/((BT86+1)/(N86/1.6) + BT86/(O86/1.37))</f>
        <v>0</v>
      </c>
      <c r="R86">
        <f>(BP86*BR86)</f>
        <v>0</v>
      </c>
      <c r="S86">
        <f>(CG86+(R86+2*0.95*5.67E-8*(((CG86+$B$7)+273)^4-(CG86+273)^4)-44100*H86)/(1.84*29.3*O86+8*0.95*5.67E-8*(CG86+273)^3))</f>
        <v>0</v>
      </c>
      <c r="T86">
        <f>($C$7*CH86+$D$7*CI86+$E$7*S86)</f>
        <v>0</v>
      </c>
      <c r="U86">
        <f>0.61365*exp(17.502*T86/(240.97+T86))</f>
        <v>0</v>
      </c>
      <c r="V86">
        <f>(W86/X86*100)</f>
        <v>0</v>
      </c>
      <c r="W86">
        <f>BZ86*(CE86+CF86)/1000</f>
        <v>0</v>
      </c>
      <c r="X86">
        <f>0.61365*exp(17.502*CG86/(240.97+CG86))</f>
        <v>0</v>
      </c>
      <c r="Y86">
        <f>(U86-BZ86*(CE86+CF86)/1000)</f>
        <v>0</v>
      </c>
      <c r="Z86">
        <f>(-H86*44100)</f>
        <v>0</v>
      </c>
      <c r="AA86">
        <f>2*29.3*O86*0.92*(CG86-T86)</f>
        <v>0</v>
      </c>
      <c r="AB86">
        <f>2*0.95*5.67E-8*(((CG86+$B$7)+273)^4-(T86+273)^4)</f>
        <v>0</v>
      </c>
      <c r="AC86">
        <f>R86+AB86+Z86+AA86</f>
        <v>0</v>
      </c>
      <c r="AD86">
        <v>0</v>
      </c>
      <c r="AE86">
        <v>0</v>
      </c>
      <c r="AF86">
        <f>IF(AD86*$H$13&gt;=AH86,1.0,(AH86/(AH86-AD86*$H$13)))</f>
        <v>0</v>
      </c>
      <c r="AG86">
        <f>(AF86-1)*100</f>
        <v>0</v>
      </c>
      <c r="AH86">
        <f>MAX(0,($B$13+$C$13*CL86)/(1+$D$13*CL86)*CE86/(CG86+273)*$E$13)</f>
        <v>0</v>
      </c>
      <c r="AI86" t="s">
        <v>294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294</v>
      </c>
      <c r="AP86">
        <v>0</v>
      </c>
      <c r="AQ86">
        <v>0</v>
      </c>
      <c r="AR86">
        <f>1-AP86/AQ86</f>
        <v>0</v>
      </c>
      <c r="AS86">
        <v>0.5</v>
      </c>
      <c r="AT86">
        <f>BP86</f>
        <v>0</v>
      </c>
      <c r="AU86">
        <f>I86</f>
        <v>0</v>
      </c>
      <c r="AV86">
        <f>AR86*AS86*AT86</f>
        <v>0</v>
      </c>
      <c r="AW86">
        <f>BB86/AQ86</f>
        <v>0</v>
      </c>
      <c r="AX86">
        <f>(AU86-AN86)/AT86</f>
        <v>0</v>
      </c>
      <c r="AY86">
        <f>(AK86-AQ86)/AQ86</f>
        <v>0</v>
      </c>
      <c r="AZ86" t="s">
        <v>294</v>
      </c>
      <c r="BA86">
        <v>0</v>
      </c>
      <c r="BB86">
        <f>AQ86-BA86</f>
        <v>0</v>
      </c>
      <c r="BC86">
        <f>(AQ86-AP86)/(AQ86-BA86)</f>
        <v>0</v>
      </c>
      <c r="BD86">
        <f>(AK86-AQ86)/(AK86-BA86)</f>
        <v>0</v>
      </c>
      <c r="BE86">
        <f>(AQ86-AP86)/(AQ86-AJ86)</f>
        <v>0</v>
      </c>
      <c r="BF86">
        <f>(AK86-AQ86)/(AK86-AJ86)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f>$B$11*CM86+$C$11*CN86+$F$11*CO86*(1-CR86)</f>
        <v>0</v>
      </c>
      <c r="BP86">
        <f>BO86*BQ86</f>
        <v>0</v>
      </c>
      <c r="BQ86">
        <f>($B$11*$D$9+$C$11*$D$9+$F$11*((DB86+CT86)/MAX(DB86+CT86+DC86, 0.1)*$I$9+DC86/MAX(DB86+CT86+DC86, 0.1)*$J$9))/($B$11+$C$11+$F$11)</f>
        <v>0</v>
      </c>
      <c r="BR86">
        <f>($B$11*$K$9+$C$11*$K$9+$F$11*((DB86+CT86)/MAX(DB86+CT86+DC86, 0.1)*$P$9+DC86/MAX(DB86+CT86+DC86, 0.1)*$Q$9))/($B$11+$C$11+$F$11)</f>
        <v>0</v>
      </c>
      <c r="BS86">
        <v>6</v>
      </c>
      <c r="BT86">
        <v>0.5</v>
      </c>
      <c r="BU86" t="s">
        <v>295</v>
      </c>
      <c r="BV86">
        <v>2</v>
      </c>
      <c r="BW86">
        <v>1621617526.1</v>
      </c>
      <c r="BX86">
        <v>399.153</v>
      </c>
      <c r="BY86">
        <v>419.903666666667</v>
      </c>
      <c r="BZ86">
        <v>35.2029</v>
      </c>
      <c r="CA86">
        <v>29.0713</v>
      </c>
      <c r="CB86">
        <v>390.966</v>
      </c>
      <c r="CC86">
        <v>34.6917333333333</v>
      </c>
      <c r="CD86">
        <v>599.816</v>
      </c>
      <c r="CE86">
        <v>101.280333333333</v>
      </c>
      <c r="CF86">
        <v>0.099376</v>
      </c>
      <c r="CG86">
        <v>37.0318666666667</v>
      </c>
      <c r="CH86">
        <v>34.5867333333333</v>
      </c>
      <c r="CI86">
        <v>999.9</v>
      </c>
      <c r="CJ86">
        <v>0</v>
      </c>
      <c r="CK86">
        <v>0</v>
      </c>
      <c r="CL86">
        <v>10020</v>
      </c>
      <c r="CM86">
        <v>0</v>
      </c>
      <c r="CN86">
        <v>3.81080333333333</v>
      </c>
      <c r="CO86">
        <v>599.789333333333</v>
      </c>
      <c r="CP86">
        <v>0.933007</v>
      </c>
      <c r="CQ86">
        <v>0.0669932</v>
      </c>
      <c r="CR86">
        <v>0</v>
      </c>
      <c r="CS86">
        <v>858.138333333333</v>
      </c>
      <c r="CT86">
        <v>4.99951</v>
      </c>
      <c r="CU86">
        <v>5138.46</v>
      </c>
      <c r="CV86">
        <v>4812.40333333333</v>
      </c>
      <c r="CW86">
        <v>38.75</v>
      </c>
      <c r="CX86">
        <v>41.937</v>
      </c>
      <c r="CY86">
        <v>40.812</v>
      </c>
      <c r="CZ86">
        <v>41.812</v>
      </c>
      <c r="DA86">
        <v>41.937</v>
      </c>
      <c r="DB86">
        <v>554.94</v>
      </c>
      <c r="DC86">
        <v>39.85</v>
      </c>
      <c r="DD86">
        <v>0</v>
      </c>
      <c r="DE86">
        <v>1621617530.8</v>
      </c>
      <c r="DF86">
        <v>0</v>
      </c>
      <c r="DG86">
        <v>858.2452</v>
      </c>
      <c r="DH86">
        <v>-0.000307693450201045</v>
      </c>
      <c r="DI86">
        <v>1.04923088592061</v>
      </c>
      <c r="DJ86">
        <v>5140.4772</v>
      </c>
      <c r="DK86">
        <v>15</v>
      </c>
      <c r="DL86">
        <v>1621616362.6</v>
      </c>
      <c r="DM86" t="s">
        <v>296</v>
      </c>
      <c r="DN86">
        <v>1621616342.1</v>
      </c>
      <c r="DO86">
        <v>1621616362.6</v>
      </c>
      <c r="DP86">
        <v>3</v>
      </c>
      <c r="DQ86">
        <v>-0.041</v>
      </c>
      <c r="DR86">
        <v>0.032</v>
      </c>
      <c r="DS86">
        <v>8.331</v>
      </c>
      <c r="DT86">
        <v>0.068</v>
      </c>
      <c r="DU86">
        <v>421</v>
      </c>
      <c r="DV86">
        <v>3</v>
      </c>
      <c r="DW86">
        <v>0.39</v>
      </c>
      <c r="DX86">
        <v>0.05</v>
      </c>
      <c r="DY86">
        <v>-20.820815</v>
      </c>
      <c r="DZ86">
        <v>-0.120409756097541</v>
      </c>
      <c r="EA86">
        <v>0.0810326926308143</v>
      </c>
      <c r="EB86">
        <v>1</v>
      </c>
      <c r="EC86">
        <v>858.294085714286</v>
      </c>
      <c r="ED86">
        <v>-0.5171346743631</v>
      </c>
      <c r="EE86">
        <v>0.180699651581372</v>
      </c>
      <c r="EF86">
        <v>1</v>
      </c>
      <c r="EG86">
        <v>5.97982</v>
      </c>
      <c r="EH86">
        <v>0.998132757973718</v>
      </c>
      <c r="EI86">
        <v>0.0961348348414871</v>
      </c>
      <c r="EJ86">
        <v>0</v>
      </c>
      <c r="EK86">
        <v>2</v>
      </c>
      <c r="EL86">
        <v>3</v>
      </c>
      <c r="EM86" t="s">
        <v>308</v>
      </c>
      <c r="EN86">
        <v>100</v>
      </c>
      <c r="EO86">
        <v>100</v>
      </c>
      <c r="EP86">
        <v>8.188</v>
      </c>
      <c r="EQ86">
        <v>0.5114</v>
      </c>
      <c r="ER86">
        <v>5.01928744056008</v>
      </c>
      <c r="ES86">
        <v>0.0095515401478521</v>
      </c>
      <c r="ET86">
        <v>-4.08282145803731e-06</v>
      </c>
      <c r="EU86">
        <v>9.61633180237613e-10</v>
      </c>
      <c r="EV86">
        <v>0.379931883414538</v>
      </c>
      <c r="EW86">
        <v>0</v>
      </c>
      <c r="EX86">
        <v>0</v>
      </c>
      <c r="EY86">
        <v>0</v>
      </c>
      <c r="EZ86">
        <v>-4</v>
      </c>
      <c r="FA86">
        <v>2054</v>
      </c>
      <c r="FB86">
        <v>1</v>
      </c>
      <c r="FC86">
        <v>24</v>
      </c>
      <c r="FD86">
        <v>19.8</v>
      </c>
      <c r="FE86">
        <v>19.4</v>
      </c>
      <c r="FF86">
        <v>2</v>
      </c>
      <c r="FG86">
        <v>664.039</v>
      </c>
      <c r="FH86">
        <v>421.903</v>
      </c>
      <c r="FI86">
        <v>45.109</v>
      </c>
      <c r="FJ86">
        <v>28.0107</v>
      </c>
      <c r="FK86">
        <v>30</v>
      </c>
      <c r="FL86">
        <v>27.9458</v>
      </c>
      <c r="FM86">
        <v>27.906</v>
      </c>
      <c r="FN86">
        <v>21.4257</v>
      </c>
      <c r="FO86">
        <v>0</v>
      </c>
      <c r="FP86">
        <v>100</v>
      </c>
      <c r="FQ86">
        <v>45.35</v>
      </c>
      <c r="FR86">
        <v>420</v>
      </c>
      <c r="FS86">
        <v>35.2103</v>
      </c>
      <c r="FT86">
        <v>99.7873</v>
      </c>
      <c r="FU86">
        <v>100.159</v>
      </c>
    </row>
    <row r="87" spans="1:177">
      <c r="A87">
        <v>71</v>
      </c>
      <c r="B87">
        <v>1621617542.1</v>
      </c>
      <c r="C87">
        <v>1050</v>
      </c>
      <c r="D87" t="s">
        <v>439</v>
      </c>
      <c r="E87" t="s">
        <v>440</v>
      </c>
      <c r="G87">
        <v>1621617541.1</v>
      </c>
      <c r="H87">
        <f>CD87*AF87*(BZ87-CA87)/(100*BS87*(1000-AF87*BZ87))</f>
        <v>0</v>
      </c>
      <c r="I87">
        <f>CD87*AF87*(BY87-BX87*(1000-AF87*CA87)/(1000-AF87*BZ87))/(100*BS87)</f>
        <v>0</v>
      </c>
      <c r="J87">
        <f>BX87 - IF(AF87&gt;1, I87*BS87*100.0/(AH87*CL87), 0)</f>
        <v>0</v>
      </c>
      <c r="K87">
        <f>((Q87-H87/2)*J87-I87)/(Q87+H87/2)</f>
        <v>0</v>
      </c>
      <c r="L87">
        <f>K87*(CE87+CF87)/1000.0</f>
        <v>0</v>
      </c>
      <c r="M87">
        <f>(BX87 - IF(AF87&gt;1, I87*BS87*100.0/(AH87*CL87), 0))*(CE87+CF87)/1000.0</f>
        <v>0</v>
      </c>
      <c r="N87">
        <f>2.0/((1/P87-1/O87)+SIGN(P87)*SQRT((1/P87-1/O87)*(1/P87-1/O87) + 4*BT87/((BT87+1)*(BT87+1))*(2*1/P87*1/O87-1/O87*1/O87)))</f>
        <v>0</v>
      </c>
      <c r="O87">
        <f>IF(LEFT(BU87,1)&lt;&gt;"0",IF(LEFT(BU87,1)="1",3.0,BV87),$D$5+$E$5*(CL87*CE87/($K$5*1000))+$F$5*(CL87*CE87/($K$5*1000))*MAX(MIN(BS87,$J$5),$I$5)*MAX(MIN(BS87,$J$5),$I$5)+$G$5*MAX(MIN(BS87,$J$5),$I$5)*(CL87*CE87/($K$5*1000))+$H$5*(CL87*CE87/($K$5*1000))*(CL87*CE87/($K$5*1000)))</f>
        <v>0</v>
      </c>
      <c r="P87">
        <f>H87*(1000-(1000*0.61365*exp(17.502*T87/(240.97+T87))/(CE87+CF87)+BZ87)/2)/(1000*0.61365*exp(17.502*T87/(240.97+T87))/(CE87+CF87)-BZ87)</f>
        <v>0</v>
      </c>
      <c r="Q87">
        <f>1/((BT87+1)/(N87/1.6)+1/(O87/1.37)) + BT87/((BT87+1)/(N87/1.6) + BT87/(O87/1.37))</f>
        <v>0</v>
      </c>
      <c r="R87">
        <f>(BP87*BR87)</f>
        <v>0</v>
      </c>
      <c r="S87">
        <f>(CG87+(R87+2*0.95*5.67E-8*(((CG87+$B$7)+273)^4-(CG87+273)^4)-44100*H87)/(1.84*29.3*O87+8*0.95*5.67E-8*(CG87+273)^3))</f>
        <v>0</v>
      </c>
      <c r="T87">
        <f>($C$7*CH87+$D$7*CI87+$E$7*S87)</f>
        <v>0</v>
      </c>
      <c r="U87">
        <f>0.61365*exp(17.502*T87/(240.97+T87))</f>
        <v>0</v>
      </c>
      <c r="V87">
        <f>(W87/X87*100)</f>
        <v>0</v>
      </c>
      <c r="W87">
        <f>BZ87*(CE87+CF87)/1000</f>
        <v>0</v>
      </c>
      <c r="X87">
        <f>0.61365*exp(17.502*CG87/(240.97+CG87))</f>
        <v>0</v>
      </c>
      <c r="Y87">
        <f>(U87-BZ87*(CE87+CF87)/1000)</f>
        <v>0</v>
      </c>
      <c r="Z87">
        <f>(-H87*44100)</f>
        <v>0</v>
      </c>
      <c r="AA87">
        <f>2*29.3*O87*0.92*(CG87-T87)</f>
        <v>0</v>
      </c>
      <c r="AB87">
        <f>2*0.95*5.67E-8*(((CG87+$B$7)+273)^4-(T87+273)^4)</f>
        <v>0</v>
      </c>
      <c r="AC87">
        <f>R87+AB87+Z87+AA87</f>
        <v>0</v>
      </c>
      <c r="AD87">
        <v>0</v>
      </c>
      <c r="AE87">
        <v>0</v>
      </c>
      <c r="AF87">
        <f>IF(AD87*$H$13&gt;=AH87,1.0,(AH87/(AH87-AD87*$H$13)))</f>
        <v>0</v>
      </c>
      <c r="AG87">
        <f>(AF87-1)*100</f>
        <v>0</v>
      </c>
      <c r="AH87">
        <f>MAX(0,($B$13+$C$13*CL87)/(1+$D$13*CL87)*CE87/(CG87+273)*$E$13)</f>
        <v>0</v>
      </c>
      <c r="AI87" t="s">
        <v>294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294</v>
      </c>
      <c r="AP87">
        <v>0</v>
      </c>
      <c r="AQ87">
        <v>0</v>
      </c>
      <c r="AR87">
        <f>1-AP87/AQ87</f>
        <v>0</v>
      </c>
      <c r="AS87">
        <v>0.5</v>
      </c>
      <c r="AT87">
        <f>BP87</f>
        <v>0</v>
      </c>
      <c r="AU87">
        <f>I87</f>
        <v>0</v>
      </c>
      <c r="AV87">
        <f>AR87*AS87*AT87</f>
        <v>0</v>
      </c>
      <c r="AW87">
        <f>BB87/AQ87</f>
        <v>0</v>
      </c>
      <c r="AX87">
        <f>(AU87-AN87)/AT87</f>
        <v>0</v>
      </c>
      <c r="AY87">
        <f>(AK87-AQ87)/AQ87</f>
        <v>0</v>
      </c>
      <c r="AZ87" t="s">
        <v>294</v>
      </c>
      <c r="BA87">
        <v>0</v>
      </c>
      <c r="BB87">
        <f>AQ87-BA87</f>
        <v>0</v>
      </c>
      <c r="BC87">
        <f>(AQ87-AP87)/(AQ87-BA87)</f>
        <v>0</v>
      </c>
      <c r="BD87">
        <f>(AK87-AQ87)/(AK87-BA87)</f>
        <v>0</v>
      </c>
      <c r="BE87">
        <f>(AQ87-AP87)/(AQ87-AJ87)</f>
        <v>0</v>
      </c>
      <c r="BF87">
        <f>(AK87-AQ87)/(AK87-AJ87)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f>$B$11*CM87+$C$11*CN87+$F$11*CO87*(1-CR87)</f>
        <v>0</v>
      </c>
      <c r="BP87">
        <f>BO87*BQ87</f>
        <v>0</v>
      </c>
      <c r="BQ87">
        <f>($B$11*$D$9+$C$11*$D$9+$F$11*((DB87+CT87)/MAX(DB87+CT87+DC87, 0.1)*$I$9+DC87/MAX(DB87+CT87+DC87, 0.1)*$J$9))/($B$11+$C$11+$F$11)</f>
        <v>0</v>
      </c>
      <c r="BR87">
        <f>($B$11*$K$9+$C$11*$K$9+$F$11*((DB87+CT87)/MAX(DB87+CT87+DC87, 0.1)*$P$9+DC87/MAX(DB87+CT87+DC87, 0.1)*$Q$9))/($B$11+$C$11+$F$11)</f>
        <v>0</v>
      </c>
      <c r="BS87">
        <v>6</v>
      </c>
      <c r="BT87">
        <v>0.5</v>
      </c>
      <c r="BU87" t="s">
        <v>295</v>
      </c>
      <c r="BV87">
        <v>2</v>
      </c>
      <c r="BW87">
        <v>1621617541.1</v>
      </c>
      <c r="BX87">
        <v>399.098</v>
      </c>
      <c r="BY87">
        <v>419.986333333333</v>
      </c>
      <c r="BZ87">
        <v>35.4856</v>
      </c>
      <c r="CA87">
        <v>29.0753</v>
      </c>
      <c r="CB87">
        <v>390.911333333333</v>
      </c>
      <c r="CC87">
        <v>34.9717</v>
      </c>
      <c r="CD87">
        <v>600.126</v>
      </c>
      <c r="CE87">
        <v>101.278333333333</v>
      </c>
      <c r="CF87">
        <v>0.0998774</v>
      </c>
      <c r="CG87">
        <v>37.3383333333333</v>
      </c>
      <c r="CH87">
        <v>34.7693</v>
      </c>
      <c r="CI87">
        <v>999.9</v>
      </c>
      <c r="CJ87">
        <v>0</v>
      </c>
      <c r="CK87">
        <v>0</v>
      </c>
      <c r="CL87">
        <v>10013.3333333333</v>
      </c>
      <c r="CM87">
        <v>0</v>
      </c>
      <c r="CN87">
        <v>3.78819</v>
      </c>
      <c r="CO87">
        <v>600.000333333333</v>
      </c>
      <c r="CP87">
        <v>0.932995666666667</v>
      </c>
      <c r="CQ87">
        <v>0.0670042666666667</v>
      </c>
      <c r="CR87">
        <v>0</v>
      </c>
      <c r="CS87">
        <v>857.940333333333</v>
      </c>
      <c r="CT87">
        <v>4.99951</v>
      </c>
      <c r="CU87">
        <v>5139.38333333333</v>
      </c>
      <c r="CV87">
        <v>4814.09333333333</v>
      </c>
      <c r="CW87">
        <v>38.812</v>
      </c>
      <c r="CX87">
        <v>42</v>
      </c>
      <c r="CY87">
        <v>40.833</v>
      </c>
      <c r="CZ87">
        <v>41.875</v>
      </c>
      <c r="DA87">
        <v>42</v>
      </c>
      <c r="DB87">
        <v>555.136666666667</v>
      </c>
      <c r="DC87">
        <v>39.87</v>
      </c>
      <c r="DD87">
        <v>0</v>
      </c>
      <c r="DE87">
        <v>1621617545.8</v>
      </c>
      <c r="DF87">
        <v>0</v>
      </c>
      <c r="DG87">
        <v>858.082769230769</v>
      </c>
      <c r="DH87">
        <v>-0.742427362485587</v>
      </c>
      <c r="DI87">
        <v>-2.89675218130142</v>
      </c>
      <c r="DJ87">
        <v>5140.02807692308</v>
      </c>
      <c r="DK87">
        <v>15</v>
      </c>
      <c r="DL87">
        <v>1621616362.6</v>
      </c>
      <c r="DM87" t="s">
        <v>296</v>
      </c>
      <c r="DN87">
        <v>1621616342.1</v>
      </c>
      <c r="DO87">
        <v>1621616362.6</v>
      </c>
      <c r="DP87">
        <v>3</v>
      </c>
      <c r="DQ87">
        <v>-0.041</v>
      </c>
      <c r="DR87">
        <v>0.032</v>
      </c>
      <c r="DS87">
        <v>8.331</v>
      </c>
      <c r="DT87">
        <v>0.068</v>
      </c>
      <c r="DU87">
        <v>421</v>
      </c>
      <c r="DV87">
        <v>3</v>
      </c>
      <c r="DW87">
        <v>0.39</v>
      </c>
      <c r="DX87">
        <v>0.05</v>
      </c>
      <c r="DY87">
        <v>-20.84664</v>
      </c>
      <c r="DZ87">
        <v>-0.334505065665996</v>
      </c>
      <c r="EA87">
        <v>0.130400243097933</v>
      </c>
      <c r="EB87">
        <v>1</v>
      </c>
      <c r="EC87">
        <v>858.1432</v>
      </c>
      <c r="ED87">
        <v>-0.743663081079761</v>
      </c>
      <c r="EE87">
        <v>0.219962438351904</v>
      </c>
      <c r="EF87">
        <v>1</v>
      </c>
      <c r="EG87">
        <v>6.2294825</v>
      </c>
      <c r="EH87">
        <v>1.07512998123825</v>
      </c>
      <c r="EI87">
        <v>0.103687150644378</v>
      </c>
      <c r="EJ87">
        <v>0</v>
      </c>
      <c r="EK87">
        <v>2</v>
      </c>
      <c r="EL87">
        <v>3</v>
      </c>
      <c r="EM87" t="s">
        <v>308</v>
      </c>
      <c r="EN87">
        <v>100</v>
      </c>
      <c r="EO87">
        <v>100</v>
      </c>
      <c r="EP87">
        <v>8.187</v>
      </c>
      <c r="EQ87">
        <v>0.5141</v>
      </c>
      <c r="ER87">
        <v>5.01928744056008</v>
      </c>
      <c r="ES87">
        <v>0.0095515401478521</v>
      </c>
      <c r="ET87">
        <v>-4.08282145803731e-06</v>
      </c>
      <c r="EU87">
        <v>9.61633180237613e-10</v>
      </c>
      <c r="EV87">
        <v>0.379931883414538</v>
      </c>
      <c r="EW87">
        <v>0</v>
      </c>
      <c r="EX87">
        <v>0</v>
      </c>
      <c r="EY87">
        <v>0</v>
      </c>
      <c r="EZ87">
        <v>-4</v>
      </c>
      <c r="FA87">
        <v>2054</v>
      </c>
      <c r="FB87">
        <v>1</v>
      </c>
      <c r="FC87">
        <v>24</v>
      </c>
      <c r="FD87">
        <v>20</v>
      </c>
      <c r="FE87">
        <v>19.7</v>
      </c>
      <c r="FF87">
        <v>2</v>
      </c>
      <c r="FG87">
        <v>664.023</v>
      </c>
      <c r="FH87">
        <v>422.217</v>
      </c>
      <c r="FI87">
        <v>45.4487</v>
      </c>
      <c r="FJ87">
        <v>28.0322</v>
      </c>
      <c r="FK87">
        <v>30.0003</v>
      </c>
      <c r="FL87">
        <v>27.9577</v>
      </c>
      <c r="FM87">
        <v>27.9155</v>
      </c>
      <c r="FN87">
        <v>21.4261</v>
      </c>
      <c r="FO87">
        <v>0</v>
      </c>
      <c r="FP87">
        <v>100</v>
      </c>
      <c r="FQ87">
        <v>45.88</v>
      </c>
      <c r="FR87">
        <v>420</v>
      </c>
      <c r="FS87">
        <v>35.1169</v>
      </c>
      <c r="FT87">
        <v>99.7799</v>
      </c>
      <c r="FU87">
        <v>100.161</v>
      </c>
    </row>
    <row r="88" spans="1:177">
      <c r="A88">
        <v>72</v>
      </c>
      <c r="B88">
        <v>1621617557.5</v>
      </c>
      <c r="C88">
        <v>1065.40000009537</v>
      </c>
      <c r="D88" t="s">
        <v>441</v>
      </c>
      <c r="E88" t="s">
        <v>442</v>
      </c>
      <c r="G88">
        <v>1621617556.75</v>
      </c>
      <c r="H88">
        <f>CD88*AF88*(BZ88-CA88)/(100*BS88*(1000-AF88*BZ88))</f>
        <v>0</v>
      </c>
      <c r="I88">
        <f>CD88*AF88*(BY88-BX88*(1000-AF88*CA88)/(1000-AF88*BZ88))/(100*BS88)</f>
        <v>0</v>
      </c>
      <c r="J88">
        <f>BX88 - IF(AF88&gt;1, I88*BS88*100.0/(AH88*CL88), 0)</f>
        <v>0</v>
      </c>
      <c r="K88">
        <f>((Q88-H88/2)*J88-I88)/(Q88+H88/2)</f>
        <v>0</v>
      </c>
      <c r="L88">
        <f>K88*(CE88+CF88)/1000.0</f>
        <v>0</v>
      </c>
      <c r="M88">
        <f>(BX88 - IF(AF88&gt;1, I88*BS88*100.0/(AH88*CL88), 0))*(CE88+CF88)/1000.0</f>
        <v>0</v>
      </c>
      <c r="N88">
        <f>2.0/((1/P88-1/O88)+SIGN(P88)*SQRT((1/P88-1/O88)*(1/P88-1/O88) + 4*BT88/((BT88+1)*(BT88+1))*(2*1/P88*1/O88-1/O88*1/O88)))</f>
        <v>0</v>
      </c>
      <c r="O88">
        <f>IF(LEFT(BU88,1)&lt;&gt;"0",IF(LEFT(BU88,1)="1",3.0,BV88),$D$5+$E$5*(CL88*CE88/($K$5*1000))+$F$5*(CL88*CE88/($K$5*1000))*MAX(MIN(BS88,$J$5),$I$5)*MAX(MIN(BS88,$J$5),$I$5)+$G$5*MAX(MIN(BS88,$J$5),$I$5)*(CL88*CE88/($K$5*1000))+$H$5*(CL88*CE88/($K$5*1000))*(CL88*CE88/($K$5*1000)))</f>
        <v>0</v>
      </c>
      <c r="P88">
        <f>H88*(1000-(1000*0.61365*exp(17.502*T88/(240.97+T88))/(CE88+CF88)+BZ88)/2)/(1000*0.61365*exp(17.502*T88/(240.97+T88))/(CE88+CF88)-BZ88)</f>
        <v>0</v>
      </c>
      <c r="Q88">
        <f>1/((BT88+1)/(N88/1.6)+1/(O88/1.37)) + BT88/((BT88+1)/(N88/1.6) + BT88/(O88/1.37))</f>
        <v>0</v>
      </c>
      <c r="R88">
        <f>(BP88*BR88)</f>
        <v>0</v>
      </c>
      <c r="S88">
        <f>(CG88+(R88+2*0.95*5.67E-8*(((CG88+$B$7)+273)^4-(CG88+273)^4)-44100*H88)/(1.84*29.3*O88+8*0.95*5.67E-8*(CG88+273)^3))</f>
        <v>0</v>
      </c>
      <c r="T88">
        <f>($C$7*CH88+$D$7*CI88+$E$7*S88)</f>
        <v>0</v>
      </c>
      <c r="U88">
        <f>0.61365*exp(17.502*T88/(240.97+T88))</f>
        <v>0</v>
      </c>
      <c r="V88">
        <f>(W88/X88*100)</f>
        <v>0</v>
      </c>
      <c r="W88">
        <f>BZ88*(CE88+CF88)/1000</f>
        <v>0</v>
      </c>
      <c r="X88">
        <f>0.61365*exp(17.502*CG88/(240.97+CG88))</f>
        <v>0</v>
      </c>
      <c r="Y88">
        <f>(U88-BZ88*(CE88+CF88)/1000)</f>
        <v>0</v>
      </c>
      <c r="Z88">
        <f>(-H88*44100)</f>
        <v>0</v>
      </c>
      <c r="AA88">
        <f>2*29.3*O88*0.92*(CG88-T88)</f>
        <v>0</v>
      </c>
      <c r="AB88">
        <f>2*0.95*5.67E-8*(((CG88+$B$7)+273)^4-(T88+273)^4)</f>
        <v>0</v>
      </c>
      <c r="AC88">
        <f>R88+AB88+Z88+AA88</f>
        <v>0</v>
      </c>
      <c r="AD88">
        <v>0</v>
      </c>
      <c r="AE88">
        <v>0</v>
      </c>
      <c r="AF88">
        <f>IF(AD88*$H$13&gt;=AH88,1.0,(AH88/(AH88-AD88*$H$13)))</f>
        <v>0</v>
      </c>
      <c r="AG88">
        <f>(AF88-1)*100</f>
        <v>0</v>
      </c>
      <c r="AH88">
        <f>MAX(0,($B$13+$C$13*CL88)/(1+$D$13*CL88)*CE88/(CG88+273)*$E$13)</f>
        <v>0</v>
      </c>
      <c r="AI88" t="s">
        <v>294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294</v>
      </c>
      <c r="AP88">
        <v>0</v>
      </c>
      <c r="AQ88">
        <v>0</v>
      </c>
      <c r="AR88">
        <f>1-AP88/AQ88</f>
        <v>0</v>
      </c>
      <c r="AS88">
        <v>0.5</v>
      </c>
      <c r="AT88">
        <f>BP88</f>
        <v>0</v>
      </c>
      <c r="AU88">
        <f>I88</f>
        <v>0</v>
      </c>
      <c r="AV88">
        <f>AR88*AS88*AT88</f>
        <v>0</v>
      </c>
      <c r="AW88">
        <f>BB88/AQ88</f>
        <v>0</v>
      </c>
      <c r="AX88">
        <f>(AU88-AN88)/AT88</f>
        <v>0</v>
      </c>
      <c r="AY88">
        <f>(AK88-AQ88)/AQ88</f>
        <v>0</v>
      </c>
      <c r="AZ88" t="s">
        <v>294</v>
      </c>
      <c r="BA88">
        <v>0</v>
      </c>
      <c r="BB88">
        <f>AQ88-BA88</f>
        <v>0</v>
      </c>
      <c r="BC88">
        <f>(AQ88-AP88)/(AQ88-BA88)</f>
        <v>0</v>
      </c>
      <c r="BD88">
        <f>(AK88-AQ88)/(AK88-BA88)</f>
        <v>0</v>
      </c>
      <c r="BE88">
        <f>(AQ88-AP88)/(AQ88-AJ88)</f>
        <v>0</v>
      </c>
      <c r="BF88">
        <f>(AK88-AQ88)/(AK88-AJ88)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f>$B$11*CM88+$C$11*CN88+$F$11*CO88*(1-CR88)</f>
        <v>0</v>
      </c>
      <c r="BP88">
        <f>BO88*BQ88</f>
        <v>0</v>
      </c>
      <c r="BQ88">
        <f>($B$11*$D$9+$C$11*$D$9+$F$11*((DB88+CT88)/MAX(DB88+CT88+DC88, 0.1)*$I$9+DC88/MAX(DB88+CT88+DC88, 0.1)*$J$9))/($B$11+$C$11+$F$11)</f>
        <v>0</v>
      </c>
      <c r="BR88">
        <f>($B$11*$K$9+$C$11*$K$9+$F$11*((DB88+CT88)/MAX(DB88+CT88+DC88, 0.1)*$P$9+DC88/MAX(DB88+CT88+DC88, 0.1)*$Q$9))/($B$11+$C$11+$F$11)</f>
        <v>0</v>
      </c>
      <c r="BS88">
        <v>6</v>
      </c>
      <c r="BT88">
        <v>0.5</v>
      </c>
      <c r="BU88" t="s">
        <v>295</v>
      </c>
      <c r="BV88">
        <v>2</v>
      </c>
      <c r="BW88">
        <v>1621617556.75</v>
      </c>
      <c r="BX88">
        <v>398.919</v>
      </c>
      <c r="BY88">
        <v>419.935</v>
      </c>
      <c r="BZ88">
        <v>35.7623</v>
      </c>
      <c r="CA88">
        <v>29.09385</v>
      </c>
      <c r="CB88">
        <v>390.734</v>
      </c>
      <c r="CC88">
        <v>35.24585</v>
      </c>
      <c r="CD88">
        <v>599.9085</v>
      </c>
      <c r="CE88">
        <v>101.2795</v>
      </c>
      <c r="CF88">
        <v>0.09964295</v>
      </c>
      <c r="CG88">
        <v>37.64965</v>
      </c>
      <c r="CH88">
        <v>35.03555</v>
      </c>
      <c r="CI88">
        <v>999.9</v>
      </c>
      <c r="CJ88">
        <v>0</v>
      </c>
      <c r="CK88">
        <v>0</v>
      </c>
      <c r="CL88">
        <v>10015</v>
      </c>
      <c r="CM88">
        <v>0</v>
      </c>
      <c r="CN88">
        <v>3.65249</v>
      </c>
      <c r="CO88">
        <v>600.1115</v>
      </c>
      <c r="CP88">
        <v>0.93299</v>
      </c>
      <c r="CQ88">
        <v>0.0670098</v>
      </c>
      <c r="CR88">
        <v>0</v>
      </c>
      <c r="CS88">
        <v>857.659</v>
      </c>
      <c r="CT88">
        <v>4.99951</v>
      </c>
      <c r="CU88">
        <v>5137.185</v>
      </c>
      <c r="CV88">
        <v>4814.985</v>
      </c>
      <c r="CW88">
        <v>38.812</v>
      </c>
      <c r="CX88">
        <v>42</v>
      </c>
      <c r="CY88">
        <v>40.875</v>
      </c>
      <c r="CZ88">
        <v>41.875</v>
      </c>
      <c r="DA88">
        <v>42.062</v>
      </c>
      <c r="DB88">
        <v>555.235</v>
      </c>
      <c r="DC88">
        <v>39.88</v>
      </c>
      <c r="DD88">
        <v>0</v>
      </c>
      <c r="DE88">
        <v>1621617561.4</v>
      </c>
      <c r="DF88">
        <v>0</v>
      </c>
      <c r="DG88">
        <v>857.749461538462</v>
      </c>
      <c r="DH88">
        <v>-1.06092308034478</v>
      </c>
      <c r="DI88">
        <v>-12.7076922727836</v>
      </c>
      <c r="DJ88">
        <v>5138.22846153846</v>
      </c>
      <c r="DK88">
        <v>15</v>
      </c>
      <c r="DL88">
        <v>1621616362.6</v>
      </c>
      <c r="DM88" t="s">
        <v>296</v>
      </c>
      <c r="DN88">
        <v>1621616342.1</v>
      </c>
      <c r="DO88">
        <v>1621616362.6</v>
      </c>
      <c r="DP88">
        <v>3</v>
      </c>
      <c r="DQ88">
        <v>-0.041</v>
      </c>
      <c r="DR88">
        <v>0.032</v>
      </c>
      <c r="DS88">
        <v>8.331</v>
      </c>
      <c r="DT88">
        <v>0.068</v>
      </c>
      <c r="DU88">
        <v>421</v>
      </c>
      <c r="DV88">
        <v>3</v>
      </c>
      <c r="DW88">
        <v>0.39</v>
      </c>
      <c r="DX88">
        <v>0.05</v>
      </c>
      <c r="DY88">
        <v>-20.9534926829268</v>
      </c>
      <c r="DZ88">
        <v>-0.591780933455315</v>
      </c>
      <c r="EA88">
        <v>0.142874260581479</v>
      </c>
      <c r="EB88">
        <v>0</v>
      </c>
      <c r="EC88">
        <v>857.836088235294</v>
      </c>
      <c r="ED88">
        <v>-1.20634762680246</v>
      </c>
      <c r="EE88">
        <v>0.217069976200008</v>
      </c>
      <c r="EF88">
        <v>1</v>
      </c>
      <c r="EG88">
        <v>6.50281756097561</v>
      </c>
      <c r="EH88">
        <v>1.01604972043083</v>
      </c>
      <c r="EI88">
        <v>0.10004560042692</v>
      </c>
      <c r="EJ88">
        <v>0</v>
      </c>
      <c r="EK88">
        <v>1</v>
      </c>
      <c r="EL88">
        <v>3</v>
      </c>
      <c r="EM88" t="s">
        <v>315</v>
      </c>
      <c r="EN88">
        <v>100</v>
      </c>
      <c r="EO88">
        <v>100</v>
      </c>
      <c r="EP88">
        <v>8.187</v>
      </c>
      <c r="EQ88">
        <v>0.5165</v>
      </c>
      <c r="ER88">
        <v>5.01928744056008</v>
      </c>
      <c r="ES88">
        <v>0.0095515401478521</v>
      </c>
      <c r="ET88">
        <v>-4.08282145803731e-06</v>
      </c>
      <c r="EU88">
        <v>9.61633180237613e-10</v>
      </c>
      <c r="EV88">
        <v>0.379931883414538</v>
      </c>
      <c r="EW88">
        <v>0</v>
      </c>
      <c r="EX88">
        <v>0</v>
      </c>
      <c r="EY88">
        <v>0</v>
      </c>
      <c r="EZ88">
        <v>-4</v>
      </c>
      <c r="FA88">
        <v>2054</v>
      </c>
      <c r="FB88">
        <v>1</v>
      </c>
      <c r="FC88">
        <v>24</v>
      </c>
      <c r="FD88">
        <v>20.3</v>
      </c>
      <c r="FE88">
        <v>19.9</v>
      </c>
      <c r="FF88">
        <v>2</v>
      </c>
      <c r="FG88">
        <v>665.4</v>
      </c>
      <c r="FH88">
        <v>421.438</v>
      </c>
      <c r="FI88">
        <v>45.771</v>
      </c>
      <c r="FJ88">
        <v>28.0542</v>
      </c>
      <c r="FK88">
        <v>30.0004</v>
      </c>
      <c r="FL88">
        <v>27.9695</v>
      </c>
      <c r="FM88">
        <v>27.9249</v>
      </c>
      <c r="FN88">
        <v>21.4281</v>
      </c>
      <c r="FO88">
        <v>0</v>
      </c>
      <c r="FP88">
        <v>100</v>
      </c>
      <c r="FQ88">
        <v>46.35</v>
      </c>
      <c r="FR88">
        <v>420</v>
      </c>
      <c r="FS88">
        <v>34.7487</v>
      </c>
      <c r="FT88">
        <v>99.7691</v>
      </c>
      <c r="FU88">
        <v>100.16</v>
      </c>
    </row>
    <row r="89" spans="1:177">
      <c r="A89">
        <v>73</v>
      </c>
      <c r="B89">
        <v>1621617572.5</v>
      </c>
      <c r="C89">
        <v>1080.40000009537</v>
      </c>
      <c r="D89" t="s">
        <v>443</v>
      </c>
      <c r="E89" t="s">
        <v>444</v>
      </c>
      <c r="G89">
        <v>1621617571.5</v>
      </c>
      <c r="H89">
        <f>CD89*AF89*(BZ89-CA89)/(100*BS89*(1000-AF89*BZ89))</f>
        <v>0</v>
      </c>
      <c r="I89">
        <f>CD89*AF89*(BY89-BX89*(1000-AF89*CA89)/(1000-AF89*BZ89))/(100*BS89)</f>
        <v>0</v>
      </c>
      <c r="J89">
        <f>BX89 - IF(AF89&gt;1, I89*BS89*100.0/(AH89*CL89), 0)</f>
        <v>0</v>
      </c>
      <c r="K89">
        <f>((Q89-H89/2)*J89-I89)/(Q89+H89/2)</f>
        <v>0</v>
      </c>
      <c r="L89">
        <f>K89*(CE89+CF89)/1000.0</f>
        <v>0</v>
      </c>
      <c r="M89">
        <f>(BX89 - IF(AF89&gt;1, I89*BS89*100.0/(AH89*CL89), 0))*(CE89+CF89)/1000.0</f>
        <v>0</v>
      </c>
      <c r="N89">
        <f>2.0/((1/P89-1/O89)+SIGN(P89)*SQRT((1/P89-1/O89)*(1/P89-1/O89) + 4*BT89/((BT89+1)*(BT89+1))*(2*1/P89*1/O89-1/O89*1/O89)))</f>
        <v>0</v>
      </c>
      <c r="O89">
        <f>IF(LEFT(BU89,1)&lt;&gt;"0",IF(LEFT(BU89,1)="1",3.0,BV89),$D$5+$E$5*(CL89*CE89/($K$5*1000))+$F$5*(CL89*CE89/($K$5*1000))*MAX(MIN(BS89,$J$5),$I$5)*MAX(MIN(BS89,$J$5),$I$5)+$G$5*MAX(MIN(BS89,$J$5),$I$5)*(CL89*CE89/($K$5*1000))+$H$5*(CL89*CE89/($K$5*1000))*(CL89*CE89/($K$5*1000)))</f>
        <v>0</v>
      </c>
      <c r="P89">
        <f>H89*(1000-(1000*0.61365*exp(17.502*T89/(240.97+T89))/(CE89+CF89)+BZ89)/2)/(1000*0.61365*exp(17.502*T89/(240.97+T89))/(CE89+CF89)-BZ89)</f>
        <v>0</v>
      </c>
      <c r="Q89">
        <f>1/((BT89+1)/(N89/1.6)+1/(O89/1.37)) + BT89/((BT89+1)/(N89/1.6) + BT89/(O89/1.37))</f>
        <v>0</v>
      </c>
      <c r="R89">
        <f>(BP89*BR89)</f>
        <v>0</v>
      </c>
      <c r="S89">
        <f>(CG89+(R89+2*0.95*5.67E-8*(((CG89+$B$7)+273)^4-(CG89+273)^4)-44100*H89)/(1.84*29.3*O89+8*0.95*5.67E-8*(CG89+273)^3))</f>
        <v>0</v>
      </c>
      <c r="T89">
        <f>($C$7*CH89+$D$7*CI89+$E$7*S89)</f>
        <v>0</v>
      </c>
      <c r="U89">
        <f>0.61365*exp(17.502*T89/(240.97+T89))</f>
        <v>0</v>
      </c>
      <c r="V89">
        <f>(W89/X89*100)</f>
        <v>0</v>
      </c>
      <c r="W89">
        <f>BZ89*(CE89+CF89)/1000</f>
        <v>0</v>
      </c>
      <c r="X89">
        <f>0.61365*exp(17.502*CG89/(240.97+CG89))</f>
        <v>0</v>
      </c>
      <c r="Y89">
        <f>(U89-BZ89*(CE89+CF89)/1000)</f>
        <v>0</v>
      </c>
      <c r="Z89">
        <f>(-H89*44100)</f>
        <v>0</v>
      </c>
      <c r="AA89">
        <f>2*29.3*O89*0.92*(CG89-T89)</f>
        <v>0</v>
      </c>
      <c r="AB89">
        <f>2*0.95*5.67E-8*(((CG89+$B$7)+273)^4-(T89+273)^4)</f>
        <v>0</v>
      </c>
      <c r="AC89">
        <f>R89+AB89+Z89+AA89</f>
        <v>0</v>
      </c>
      <c r="AD89">
        <v>0</v>
      </c>
      <c r="AE89">
        <v>0</v>
      </c>
      <c r="AF89">
        <f>IF(AD89*$H$13&gt;=AH89,1.0,(AH89/(AH89-AD89*$H$13)))</f>
        <v>0</v>
      </c>
      <c r="AG89">
        <f>(AF89-1)*100</f>
        <v>0</v>
      </c>
      <c r="AH89">
        <f>MAX(0,($B$13+$C$13*CL89)/(1+$D$13*CL89)*CE89/(CG89+273)*$E$13)</f>
        <v>0</v>
      </c>
      <c r="AI89" t="s">
        <v>294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294</v>
      </c>
      <c r="AP89">
        <v>0</v>
      </c>
      <c r="AQ89">
        <v>0</v>
      </c>
      <c r="AR89">
        <f>1-AP89/AQ89</f>
        <v>0</v>
      </c>
      <c r="AS89">
        <v>0.5</v>
      </c>
      <c r="AT89">
        <f>BP89</f>
        <v>0</v>
      </c>
      <c r="AU89">
        <f>I89</f>
        <v>0</v>
      </c>
      <c r="AV89">
        <f>AR89*AS89*AT89</f>
        <v>0</v>
      </c>
      <c r="AW89">
        <f>BB89/AQ89</f>
        <v>0</v>
      </c>
      <c r="AX89">
        <f>(AU89-AN89)/AT89</f>
        <v>0</v>
      </c>
      <c r="AY89">
        <f>(AK89-AQ89)/AQ89</f>
        <v>0</v>
      </c>
      <c r="AZ89" t="s">
        <v>294</v>
      </c>
      <c r="BA89">
        <v>0</v>
      </c>
      <c r="BB89">
        <f>AQ89-BA89</f>
        <v>0</v>
      </c>
      <c r="BC89">
        <f>(AQ89-AP89)/(AQ89-BA89)</f>
        <v>0</v>
      </c>
      <c r="BD89">
        <f>(AK89-AQ89)/(AK89-BA89)</f>
        <v>0</v>
      </c>
      <c r="BE89">
        <f>(AQ89-AP89)/(AQ89-AJ89)</f>
        <v>0</v>
      </c>
      <c r="BF89">
        <f>(AK89-AQ89)/(AK89-AJ89)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f>$B$11*CM89+$C$11*CN89+$F$11*CO89*(1-CR89)</f>
        <v>0</v>
      </c>
      <c r="BP89">
        <f>BO89*BQ89</f>
        <v>0</v>
      </c>
      <c r="BQ89">
        <f>($B$11*$D$9+$C$11*$D$9+$F$11*((DB89+CT89)/MAX(DB89+CT89+DC89, 0.1)*$I$9+DC89/MAX(DB89+CT89+DC89, 0.1)*$J$9))/($B$11+$C$11+$F$11)</f>
        <v>0</v>
      </c>
      <c r="BR89">
        <f>($B$11*$K$9+$C$11*$K$9+$F$11*((DB89+CT89)/MAX(DB89+CT89+DC89, 0.1)*$P$9+DC89/MAX(DB89+CT89+DC89, 0.1)*$Q$9))/($B$11+$C$11+$F$11)</f>
        <v>0</v>
      </c>
      <c r="BS89">
        <v>6</v>
      </c>
      <c r="BT89">
        <v>0.5</v>
      </c>
      <c r="BU89" t="s">
        <v>295</v>
      </c>
      <c r="BV89">
        <v>2</v>
      </c>
      <c r="BW89">
        <v>1621617571.5</v>
      </c>
      <c r="BX89">
        <v>398.831333333333</v>
      </c>
      <c r="BY89">
        <v>419.944</v>
      </c>
      <c r="BZ89">
        <v>35.9769666666667</v>
      </c>
      <c r="CA89">
        <v>29.0839666666667</v>
      </c>
      <c r="CB89">
        <v>390.646666666667</v>
      </c>
      <c r="CC89">
        <v>35.4586333333333</v>
      </c>
      <c r="CD89">
        <v>600.269333333333</v>
      </c>
      <c r="CE89">
        <v>101.278666666667</v>
      </c>
      <c r="CF89">
        <v>0.0999910333333333</v>
      </c>
      <c r="CG89">
        <v>37.9302</v>
      </c>
      <c r="CH89">
        <v>35.2105</v>
      </c>
      <c r="CI89">
        <v>999.9</v>
      </c>
      <c r="CJ89">
        <v>0</v>
      </c>
      <c r="CK89">
        <v>0</v>
      </c>
      <c r="CL89">
        <v>10035</v>
      </c>
      <c r="CM89">
        <v>0</v>
      </c>
      <c r="CN89">
        <v>3.05316</v>
      </c>
      <c r="CO89">
        <v>600.082</v>
      </c>
      <c r="CP89">
        <v>0.933024333333333</v>
      </c>
      <c r="CQ89">
        <v>0.0669755666666667</v>
      </c>
      <c r="CR89">
        <v>0</v>
      </c>
      <c r="CS89">
        <v>857.165666666667</v>
      </c>
      <c r="CT89">
        <v>4.99951</v>
      </c>
      <c r="CU89">
        <v>5130.36</v>
      </c>
      <c r="CV89">
        <v>4814.8</v>
      </c>
      <c r="CW89">
        <v>38.854</v>
      </c>
      <c r="CX89">
        <v>42</v>
      </c>
      <c r="CY89">
        <v>40.875</v>
      </c>
      <c r="CZ89">
        <v>41.875</v>
      </c>
      <c r="DA89">
        <v>42.125</v>
      </c>
      <c r="DB89">
        <v>555.226666666667</v>
      </c>
      <c r="DC89">
        <v>39.8533333333333</v>
      </c>
      <c r="DD89">
        <v>0</v>
      </c>
      <c r="DE89">
        <v>1621617576.4</v>
      </c>
      <c r="DF89">
        <v>0</v>
      </c>
      <c r="DG89">
        <v>857.42336</v>
      </c>
      <c r="DH89">
        <v>-1.86207691653946</v>
      </c>
      <c r="DI89">
        <v>-23.0907693043938</v>
      </c>
      <c r="DJ89">
        <v>5130.954</v>
      </c>
      <c r="DK89">
        <v>15</v>
      </c>
      <c r="DL89">
        <v>1621616362.6</v>
      </c>
      <c r="DM89" t="s">
        <v>296</v>
      </c>
      <c r="DN89">
        <v>1621616342.1</v>
      </c>
      <c r="DO89">
        <v>1621616362.6</v>
      </c>
      <c r="DP89">
        <v>3</v>
      </c>
      <c r="DQ89">
        <v>-0.041</v>
      </c>
      <c r="DR89">
        <v>0.032</v>
      </c>
      <c r="DS89">
        <v>8.331</v>
      </c>
      <c r="DT89">
        <v>0.068</v>
      </c>
      <c r="DU89">
        <v>421</v>
      </c>
      <c r="DV89">
        <v>3</v>
      </c>
      <c r="DW89">
        <v>0.39</v>
      </c>
      <c r="DX89">
        <v>0.05</v>
      </c>
      <c r="DY89">
        <v>-21.049912195122</v>
      </c>
      <c r="DZ89">
        <v>0.116748741760273</v>
      </c>
      <c r="EA89">
        <v>0.118482589428238</v>
      </c>
      <c r="EB89">
        <v>1</v>
      </c>
      <c r="EC89">
        <v>857.527911764706</v>
      </c>
      <c r="ED89">
        <v>-1.75493612245191</v>
      </c>
      <c r="EE89">
        <v>0.245324798828845</v>
      </c>
      <c r="EF89">
        <v>1</v>
      </c>
      <c r="EG89">
        <v>6.74348512195122</v>
      </c>
      <c r="EH89">
        <v>0.918134666039484</v>
      </c>
      <c r="EI89">
        <v>0.0902614608389982</v>
      </c>
      <c r="EJ89">
        <v>0</v>
      </c>
      <c r="EK89">
        <v>2</v>
      </c>
      <c r="EL89">
        <v>3</v>
      </c>
      <c r="EM89" t="s">
        <v>308</v>
      </c>
      <c r="EN89">
        <v>100</v>
      </c>
      <c r="EO89">
        <v>100</v>
      </c>
      <c r="EP89">
        <v>8.184</v>
      </c>
      <c r="EQ89">
        <v>0.5184</v>
      </c>
      <c r="ER89">
        <v>5.01928744056008</v>
      </c>
      <c r="ES89">
        <v>0.0095515401478521</v>
      </c>
      <c r="ET89">
        <v>-4.08282145803731e-06</v>
      </c>
      <c r="EU89">
        <v>9.61633180237613e-10</v>
      </c>
      <c r="EV89">
        <v>0.379931883414538</v>
      </c>
      <c r="EW89">
        <v>0</v>
      </c>
      <c r="EX89">
        <v>0</v>
      </c>
      <c r="EY89">
        <v>0</v>
      </c>
      <c r="EZ89">
        <v>-4</v>
      </c>
      <c r="FA89">
        <v>2054</v>
      </c>
      <c r="FB89">
        <v>1</v>
      </c>
      <c r="FC89">
        <v>24</v>
      </c>
      <c r="FD89">
        <v>20.5</v>
      </c>
      <c r="FE89">
        <v>20.2</v>
      </c>
      <c r="FF89">
        <v>2</v>
      </c>
      <c r="FG89">
        <v>664.452</v>
      </c>
      <c r="FH89">
        <v>422.237</v>
      </c>
      <c r="FI89">
        <v>46.0585</v>
      </c>
      <c r="FJ89">
        <v>28.0781</v>
      </c>
      <c r="FK89">
        <v>30.0007</v>
      </c>
      <c r="FL89">
        <v>27.9813</v>
      </c>
      <c r="FM89">
        <v>27.9343</v>
      </c>
      <c r="FN89">
        <v>21.4311</v>
      </c>
      <c r="FO89">
        <v>0</v>
      </c>
      <c r="FP89">
        <v>100</v>
      </c>
      <c r="FQ89">
        <v>46.89</v>
      </c>
      <c r="FR89">
        <v>420</v>
      </c>
      <c r="FS89">
        <v>34.1424</v>
      </c>
      <c r="FT89">
        <v>99.765</v>
      </c>
      <c r="FU89">
        <v>100.156</v>
      </c>
    </row>
    <row r="90" spans="1:177">
      <c r="A90">
        <v>74</v>
      </c>
      <c r="B90">
        <v>1621617587.5</v>
      </c>
      <c r="C90">
        <v>1095.40000009537</v>
      </c>
      <c r="D90" t="s">
        <v>445</v>
      </c>
      <c r="E90" t="s">
        <v>446</v>
      </c>
      <c r="G90">
        <v>1621617586.5</v>
      </c>
      <c r="H90">
        <f>CD90*AF90*(BZ90-CA90)/(100*BS90*(1000-AF90*BZ90))</f>
        <v>0</v>
      </c>
      <c r="I90">
        <f>CD90*AF90*(BY90-BX90*(1000-AF90*CA90)/(1000-AF90*BZ90))/(100*BS90)</f>
        <v>0</v>
      </c>
      <c r="J90">
        <f>BX90 - IF(AF90&gt;1, I90*BS90*100.0/(AH90*CL90), 0)</f>
        <v>0</v>
      </c>
      <c r="K90">
        <f>((Q90-H90/2)*J90-I90)/(Q90+H90/2)</f>
        <v>0</v>
      </c>
      <c r="L90">
        <f>K90*(CE90+CF90)/1000.0</f>
        <v>0</v>
      </c>
      <c r="M90">
        <f>(BX90 - IF(AF90&gt;1, I90*BS90*100.0/(AH90*CL90), 0))*(CE90+CF90)/1000.0</f>
        <v>0</v>
      </c>
      <c r="N90">
        <f>2.0/((1/P90-1/O90)+SIGN(P90)*SQRT((1/P90-1/O90)*(1/P90-1/O90) + 4*BT90/((BT90+1)*(BT90+1))*(2*1/P90*1/O90-1/O90*1/O90)))</f>
        <v>0</v>
      </c>
      <c r="O90">
        <f>IF(LEFT(BU90,1)&lt;&gt;"0",IF(LEFT(BU90,1)="1",3.0,BV90),$D$5+$E$5*(CL90*CE90/($K$5*1000))+$F$5*(CL90*CE90/($K$5*1000))*MAX(MIN(BS90,$J$5),$I$5)*MAX(MIN(BS90,$J$5),$I$5)+$G$5*MAX(MIN(BS90,$J$5),$I$5)*(CL90*CE90/($K$5*1000))+$H$5*(CL90*CE90/($K$5*1000))*(CL90*CE90/($K$5*1000)))</f>
        <v>0</v>
      </c>
      <c r="P90">
        <f>H90*(1000-(1000*0.61365*exp(17.502*T90/(240.97+T90))/(CE90+CF90)+BZ90)/2)/(1000*0.61365*exp(17.502*T90/(240.97+T90))/(CE90+CF90)-BZ90)</f>
        <v>0</v>
      </c>
      <c r="Q90">
        <f>1/((BT90+1)/(N90/1.6)+1/(O90/1.37)) + BT90/((BT90+1)/(N90/1.6) + BT90/(O90/1.37))</f>
        <v>0</v>
      </c>
      <c r="R90">
        <f>(BP90*BR90)</f>
        <v>0</v>
      </c>
      <c r="S90">
        <f>(CG90+(R90+2*0.95*5.67E-8*(((CG90+$B$7)+273)^4-(CG90+273)^4)-44100*H90)/(1.84*29.3*O90+8*0.95*5.67E-8*(CG90+273)^3))</f>
        <v>0</v>
      </c>
      <c r="T90">
        <f>($C$7*CH90+$D$7*CI90+$E$7*S90)</f>
        <v>0</v>
      </c>
      <c r="U90">
        <f>0.61365*exp(17.502*T90/(240.97+T90))</f>
        <v>0</v>
      </c>
      <c r="V90">
        <f>(W90/X90*100)</f>
        <v>0</v>
      </c>
      <c r="W90">
        <f>BZ90*(CE90+CF90)/1000</f>
        <v>0</v>
      </c>
      <c r="X90">
        <f>0.61365*exp(17.502*CG90/(240.97+CG90))</f>
        <v>0</v>
      </c>
      <c r="Y90">
        <f>(U90-BZ90*(CE90+CF90)/1000)</f>
        <v>0</v>
      </c>
      <c r="Z90">
        <f>(-H90*44100)</f>
        <v>0</v>
      </c>
      <c r="AA90">
        <f>2*29.3*O90*0.92*(CG90-T90)</f>
        <v>0</v>
      </c>
      <c r="AB90">
        <f>2*0.95*5.67E-8*(((CG90+$B$7)+273)^4-(T90+273)^4)</f>
        <v>0</v>
      </c>
      <c r="AC90">
        <f>R90+AB90+Z90+AA90</f>
        <v>0</v>
      </c>
      <c r="AD90">
        <v>0</v>
      </c>
      <c r="AE90">
        <v>0</v>
      </c>
      <c r="AF90">
        <f>IF(AD90*$H$13&gt;=AH90,1.0,(AH90/(AH90-AD90*$H$13)))</f>
        <v>0</v>
      </c>
      <c r="AG90">
        <f>(AF90-1)*100</f>
        <v>0</v>
      </c>
      <c r="AH90">
        <f>MAX(0,($B$13+$C$13*CL90)/(1+$D$13*CL90)*CE90/(CG90+273)*$E$13)</f>
        <v>0</v>
      </c>
      <c r="AI90" t="s">
        <v>294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294</v>
      </c>
      <c r="AP90">
        <v>0</v>
      </c>
      <c r="AQ90">
        <v>0</v>
      </c>
      <c r="AR90">
        <f>1-AP90/AQ90</f>
        <v>0</v>
      </c>
      <c r="AS90">
        <v>0.5</v>
      </c>
      <c r="AT90">
        <f>BP90</f>
        <v>0</v>
      </c>
      <c r="AU90">
        <f>I90</f>
        <v>0</v>
      </c>
      <c r="AV90">
        <f>AR90*AS90*AT90</f>
        <v>0</v>
      </c>
      <c r="AW90">
        <f>BB90/AQ90</f>
        <v>0</v>
      </c>
      <c r="AX90">
        <f>(AU90-AN90)/AT90</f>
        <v>0</v>
      </c>
      <c r="AY90">
        <f>(AK90-AQ90)/AQ90</f>
        <v>0</v>
      </c>
      <c r="AZ90" t="s">
        <v>294</v>
      </c>
      <c r="BA90">
        <v>0</v>
      </c>
      <c r="BB90">
        <f>AQ90-BA90</f>
        <v>0</v>
      </c>
      <c r="BC90">
        <f>(AQ90-AP90)/(AQ90-BA90)</f>
        <v>0</v>
      </c>
      <c r="BD90">
        <f>(AK90-AQ90)/(AK90-BA90)</f>
        <v>0</v>
      </c>
      <c r="BE90">
        <f>(AQ90-AP90)/(AQ90-AJ90)</f>
        <v>0</v>
      </c>
      <c r="BF90">
        <f>(AK90-AQ90)/(AK90-AJ90)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f>$B$11*CM90+$C$11*CN90+$F$11*CO90*(1-CR90)</f>
        <v>0</v>
      </c>
      <c r="BP90">
        <f>BO90*BQ90</f>
        <v>0</v>
      </c>
      <c r="BQ90">
        <f>($B$11*$D$9+$C$11*$D$9+$F$11*((DB90+CT90)/MAX(DB90+CT90+DC90, 0.1)*$I$9+DC90/MAX(DB90+CT90+DC90, 0.1)*$J$9))/($B$11+$C$11+$F$11)</f>
        <v>0</v>
      </c>
      <c r="BR90">
        <f>($B$11*$K$9+$C$11*$K$9+$F$11*((DB90+CT90)/MAX(DB90+CT90+DC90, 0.1)*$P$9+DC90/MAX(DB90+CT90+DC90, 0.1)*$Q$9))/($B$11+$C$11+$F$11)</f>
        <v>0</v>
      </c>
      <c r="BS90">
        <v>6</v>
      </c>
      <c r="BT90">
        <v>0.5</v>
      </c>
      <c r="BU90" t="s">
        <v>295</v>
      </c>
      <c r="BV90">
        <v>2</v>
      </c>
      <c r="BW90">
        <v>1621617586.5</v>
      </c>
      <c r="BX90">
        <v>398.842333333333</v>
      </c>
      <c r="BY90">
        <v>419.962333333333</v>
      </c>
      <c r="BZ90">
        <v>36.1411333333333</v>
      </c>
      <c r="CA90">
        <v>29.0854333333333</v>
      </c>
      <c r="CB90">
        <v>390.657666666667</v>
      </c>
      <c r="CC90">
        <v>35.6212666666667</v>
      </c>
      <c r="CD90">
        <v>599.965</v>
      </c>
      <c r="CE90">
        <v>101.276</v>
      </c>
      <c r="CF90">
        <v>0.100126466666667</v>
      </c>
      <c r="CG90">
        <v>38.1965</v>
      </c>
      <c r="CH90">
        <v>35.3876</v>
      </c>
      <c r="CI90">
        <v>999.9</v>
      </c>
      <c r="CJ90">
        <v>0</v>
      </c>
      <c r="CK90">
        <v>0</v>
      </c>
      <c r="CL90">
        <v>9975</v>
      </c>
      <c r="CM90">
        <v>0</v>
      </c>
      <c r="CN90">
        <v>2.65738</v>
      </c>
      <c r="CO90">
        <v>599.865666666667</v>
      </c>
      <c r="CP90">
        <v>0.933001333333333</v>
      </c>
      <c r="CQ90">
        <v>0.0669987333333333</v>
      </c>
      <c r="CR90">
        <v>0</v>
      </c>
      <c r="CS90">
        <v>856.953666666667</v>
      </c>
      <c r="CT90">
        <v>4.99951</v>
      </c>
      <c r="CU90">
        <v>5119.70333333333</v>
      </c>
      <c r="CV90">
        <v>4813.01333333333</v>
      </c>
      <c r="CW90">
        <v>38.875</v>
      </c>
      <c r="CX90">
        <v>42</v>
      </c>
      <c r="CY90">
        <v>40.937</v>
      </c>
      <c r="CZ90">
        <v>41.9163333333333</v>
      </c>
      <c r="DA90">
        <v>42.187</v>
      </c>
      <c r="DB90">
        <v>555.013333333333</v>
      </c>
      <c r="DC90">
        <v>39.8533333333333</v>
      </c>
      <c r="DD90">
        <v>0</v>
      </c>
      <c r="DE90">
        <v>1621617591.4</v>
      </c>
      <c r="DF90">
        <v>0</v>
      </c>
      <c r="DG90">
        <v>856.955307692308</v>
      </c>
      <c r="DH90">
        <v>-2.2209230723166</v>
      </c>
      <c r="DI90">
        <v>-34.6844444310417</v>
      </c>
      <c r="DJ90">
        <v>5124.68692307692</v>
      </c>
      <c r="DK90">
        <v>15</v>
      </c>
      <c r="DL90">
        <v>1621616362.6</v>
      </c>
      <c r="DM90" t="s">
        <v>296</v>
      </c>
      <c r="DN90">
        <v>1621616342.1</v>
      </c>
      <c r="DO90">
        <v>1621616362.6</v>
      </c>
      <c r="DP90">
        <v>3</v>
      </c>
      <c r="DQ90">
        <v>-0.041</v>
      </c>
      <c r="DR90">
        <v>0.032</v>
      </c>
      <c r="DS90">
        <v>8.331</v>
      </c>
      <c r="DT90">
        <v>0.068</v>
      </c>
      <c r="DU90">
        <v>421</v>
      </c>
      <c r="DV90">
        <v>3</v>
      </c>
      <c r="DW90">
        <v>0.39</v>
      </c>
      <c r="DX90">
        <v>0.05</v>
      </c>
      <c r="DY90">
        <v>-21.0495170731707</v>
      </c>
      <c r="DZ90">
        <v>-0.205513588850163</v>
      </c>
      <c r="EA90">
        <v>0.134994279738681</v>
      </c>
      <c r="EB90">
        <v>1</v>
      </c>
      <c r="EC90">
        <v>857.076117647059</v>
      </c>
      <c r="ED90">
        <v>-2.12240992749385</v>
      </c>
      <c r="EE90">
        <v>0.268613954863489</v>
      </c>
      <c r="EF90">
        <v>1</v>
      </c>
      <c r="EG90">
        <v>6.94625</v>
      </c>
      <c r="EH90">
        <v>0.692710243902446</v>
      </c>
      <c r="EI90">
        <v>0.0685331964425573</v>
      </c>
      <c r="EJ90">
        <v>0</v>
      </c>
      <c r="EK90">
        <v>2</v>
      </c>
      <c r="EL90">
        <v>3</v>
      </c>
      <c r="EM90" t="s">
        <v>308</v>
      </c>
      <c r="EN90">
        <v>100</v>
      </c>
      <c r="EO90">
        <v>100</v>
      </c>
      <c r="EP90">
        <v>8.184</v>
      </c>
      <c r="EQ90">
        <v>0.52</v>
      </c>
      <c r="ER90">
        <v>5.01928744056008</v>
      </c>
      <c r="ES90">
        <v>0.0095515401478521</v>
      </c>
      <c r="ET90">
        <v>-4.08282145803731e-06</v>
      </c>
      <c r="EU90">
        <v>9.61633180237613e-10</v>
      </c>
      <c r="EV90">
        <v>0.379931883414538</v>
      </c>
      <c r="EW90">
        <v>0</v>
      </c>
      <c r="EX90">
        <v>0</v>
      </c>
      <c r="EY90">
        <v>0</v>
      </c>
      <c r="EZ90">
        <v>-4</v>
      </c>
      <c r="FA90">
        <v>2054</v>
      </c>
      <c r="FB90">
        <v>1</v>
      </c>
      <c r="FC90">
        <v>24</v>
      </c>
      <c r="FD90">
        <v>20.8</v>
      </c>
      <c r="FE90">
        <v>20.4</v>
      </c>
      <c r="FF90">
        <v>2</v>
      </c>
      <c r="FG90">
        <v>664.872</v>
      </c>
      <c r="FH90">
        <v>421.458</v>
      </c>
      <c r="FI90">
        <v>46.3265</v>
      </c>
      <c r="FJ90">
        <v>28.102</v>
      </c>
      <c r="FK90">
        <v>30.0003</v>
      </c>
      <c r="FL90">
        <v>27.9912</v>
      </c>
      <c r="FM90">
        <v>27.9437</v>
      </c>
      <c r="FN90">
        <v>21.4339</v>
      </c>
      <c r="FO90">
        <v>0</v>
      </c>
      <c r="FP90">
        <v>100</v>
      </c>
      <c r="FQ90">
        <v>47.36</v>
      </c>
      <c r="FR90">
        <v>420</v>
      </c>
      <c r="FS90">
        <v>33.3375</v>
      </c>
      <c r="FT90">
        <v>99.7616</v>
      </c>
      <c r="FU90">
        <v>100.153</v>
      </c>
    </row>
    <row r="91" spans="1:177">
      <c r="A91">
        <v>75</v>
      </c>
      <c r="B91">
        <v>1621617602.5</v>
      </c>
      <c r="C91">
        <v>1110.40000009537</v>
      </c>
      <c r="D91" t="s">
        <v>447</v>
      </c>
      <c r="E91" t="s">
        <v>448</v>
      </c>
      <c r="G91">
        <v>1621617601.5</v>
      </c>
      <c r="H91">
        <f>CD91*AF91*(BZ91-CA91)/(100*BS91*(1000-AF91*BZ91))</f>
        <v>0</v>
      </c>
      <c r="I91">
        <f>CD91*AF91*(BY91-BX91*(1000-AF91*CA91)/(1000-AF91*BZ91))/(100*BS91)</f>
        <v>0</v>
      </c>
      <c r="J91">
        <f>BX91 - IF(AF91&gt;1, I91*BS91*100.0/(AH91*CL91), 0)</f>
        <v>0</v>
      </c>
      <c r="K91">
        <f>((Q91-H91/2)*J91-I91)/(Q91+H91/2)</f>
        <v>0</v>
      </c>
      <c r="L91">
        <f>K91*(CE91+CF91)/1000.0</f>
        <v>0</v>
      </c>
      <c r="M91">
        <f>(BX91 - IF(AF91&gt;1, I91*BS91*100.0/(AH91*CL91), 0))*(CE91+CF91)/1000.0</f>
        <v>0</v>
      </c>
      <c r="N91">
        <f>2.0/((1/P91-1/O91)+SIGN(P91)*SQRT((1/P91-1/O91)*(1/P91-1/O91) + 4*BT91/((BT91+1)*(BT91+1))*(2*1/P91*1/O91-1/O91*1/O91)))</f>
        <v>0</v>
      </c>
      <c r="O91">
        <f>IF(LEFT(BU91,1)&lt;&gt;"0",IF(LEFT(BU91,1)="1",3.0,BV91),$D$5+$E$5*(CL91*CE91/($K$5*1000))+$F$5*(CL91*CE91/($K$5*1000))*MAX(MIN(BS91,$J$5),$I$5)*MAX(MIN(BS91,$J$5),$I$5)+$G$5*MAX(MIN(BS91,$J$5),$I$5)*(CL91*CE91/($K$5*1000))+$H$5*(CL91*CE91/($K$5*1000))*(CL91*CE91/($K$5*1000)))</f>
        <v>0</v>
      </c>
      <c r="P91">
        <f>H91*(1000-(1000*0.61365*exp(17.502*T91/(240.97+T91))/(CE91+CF91)+BZ91)/2)/(1000*0.61365*exp(17.502*T91/(240.97+T91))/(CE91+CF91)-BZ91)</f>
        <v>0</v>
      </c>
      <c r="Q91">
        <f>1/((BT91+1)/(N91/1.6)+1/(O91/1.37)) + BT91/((BT91+1)/(N91/1.6) + BT91/(O91/1.37))</f>
        <v>0</v>
      </c>
      <c r="R91">
        <f>(BP91*BR91)</f>
        <v>0</v>
      </c>
      <c r="S91">
        <f>(CG91+(R91+2*0.95*5.67E-8*(((CG91+$B$7)+273)^4-(CG91+273)^4)-44100*H91)/(1.84*29.3*O91+8*0.95*5.67E-8*(CG91+273)^3))</f>
        <v>0</v>
      </c>
      <c r="T91">
        <f>($C$7*CH91+$D$7*CI91+$E$7*S91)</f>
        <v>0</v>
      </c>
      <c r="U91">
        <f>0.61365*exp(17.502*T91/(240.97+T91))</f>
        <v>0</v>
      </c>
      <c r="V91">
        <f>(W91/X91*100)</f>
        <v>0</v>
      </c>
      <c r="W91">
        <f>BZ91*(CE91+CF91)/1000</f>
        <v>0</v>
      </c>
      <c r="X91">
        <f>0.61365*exp(17.502*CG91/(240.97+CG91))</f>
        <v>0</v>
      </c>
      <c r="Y91">
        <f>(U91-BZ91*(CE91+CF91)/1000)</f>
        <v>0</v>
      </c>
      <c r="Z91">
        <f>(-H91*44100)</f>
        <v>0</v>
      </c>
      <c r="AA91">
        <f>2*29.3*O91*0.92*(CG91-T91)</f>
        <v>0</v>
      </c>
      <c r="AB91">
        <f>2*0.95*5.67E-8*(((CG91+$B$7)+273)^4-(T91+273)^4)</f>
        <v>0</v>
      </c>
      <c r="AC91">
        <f>R91+AB91+Z91+AA91</f>
        <v>0</v>
      </c>
      <c r="AD91">
        <v>0</v>
      </c>
      <c r="AE91">
        <v>0</v>
      </c>
      <c r="AF91">
        <f>IF(AD91*$H$13&gt;=AH91,1.0,(AH91/(AH91-AD91*$H$13)))</f>
        <v>0</v>
      </c>
      <c r="AG91">
        <f>(AF91-1)*100</f>
        <v>0</v>
      </c>
      <c r="AH91">
        <f>MAX(0,($B$13+$C$13*CL91)/(1+$D$13*CL91)*CE91/(CG91+273)*$E$13)</f>
        <v>0</v>
      </c>
      <c r="AI91" t="s">
        <v>294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294</v>
      </c>
      <c r="AP91">
        <v>0</v>
      </c>
      <c r="AQ91">
        <v>0</v>
      </c>
      <c r="AR91">
        <f>1-AP91/AQ91</f>
        <v>0</v>
      </c>
      <c r="AS91">
        <v>0.5</v>
      </c>
      <c r="AT91">
        <f>BP91</f>
        <v>0</v>
      </c>
      <c r="AU91">
        <f>I91</f>
        <v>0</v>
      </c>
      <c r="AV91">
        <f>AR91*AS91*AT91</f>
        <v>0</v>
      </c>
      <c r="AW91">
        <f>BB91/AQ91</f>
        <v>0</v>
      </c>
      <c r="AX91">
        <f>(AU91-AN91)/AT91</f>
        <v>0</v>
      </c>
      <c r="AY91">
        <f>(AK91-AQ91)/AQ91</f>
        <v>0</v>
      </c>
      <c r="AZ91" t="s">
        <v>294</v>
      </c>
      <c r="BA91">
        <v>0</v>
      </c>
      <c r="BB91">
        <f>AQ91-BA91</f>
        <v>0</v>
      </c>
      <c r="BC91">
        <f>(AQ91-AP91)/(AQ91-BA91)</f>
        <v>0</v>
      </c>
      <c r="BD91">
        <f>(AK91-AQ91)/(AK91-BA91)</f>
        <v>0</v>
      </c>
      <c r="BE91">
        <f>(AQ91-AP91)/(AQ91-AJ91)</f>
        <v>0</v>
      </c>
      <c r="BF91">
        <f>(AK91-AQ91)/(AK91-AJ91)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f>$B$11*CM91+$C$11*CN91+$F$11*CO91*(1-CR91)</f>
        <v>0</v>
      </c>
      <c r="BP91">
        <f>BO91*BQ91</f>
        <v>0</v>
      </c>
      <c r="BQ91">
        <f>($B$11*$D$9+$C$11*$D$9+$F$11*((DB91+CT91)/MAX(DB91+CT91+DC91, 0.1)*$I$9+DC91/MAX(DB91+CT91+DC91, 0.1)*$J$9))/($B$11+$C$11+$F$11)</f>
        <v>0</v>
      </c>
      <c r="BR91">
        <f>($B$11*$K$9+$C$11*$K$9+$F$11*((DB91+CT91)/MAX(DB91+CT91+DC91, 0.1)*$P$9+DC91/MAX(DB91+CT91+DC91, 0.1)*$Q$9))/($B$11+$C$11+$F$11)</f>
        <v>0</v>
      </c>
      <c r="BS91">
        <v>6</v>
      </c>
      <c r="BT91">
        <v>0.5</v>
      </c>
      <c r="BU91" t="s">
        <v>295</v>
      </c>
      <c r="BV91">
        <v>2</v>
      </c>
      <c r="BW91">
        <v>1621617601.5</v>
      </c>
      <c r="BX91">
        <v>398.838333333333</v>
      </c>
      <c r="BY91">
        <v>420.076333333333</v>
      </c>
      <c r="BZ91">
        <v>36.2522</v>
      </c>
      <c r="CA91">
        <v>29.0303333333333</v>
      </c>
      <c r="CB91">
        <v>390.654</v>
      </c>
      <c r="CC91">
        <v>35.7313666666667</v>
      </c>
      <c r="CD91">
        <v>600.167666666667</v>
      </c>
      <c r="CE91">
        <v>101.274666666667</v>
      </c>
      <c r="CF91">
        <v>0.1002167</v>
      </c>
      <c r="CG91">
        <v>38.4694666666667</v>
      </c>
      <c r="CH91">
        <v>35.5728666666667</v>
      </c>
      <c r="CI91">
        <v>999.9</v>
      </c>
      <c r="CJ91">
        <v>0</v>
      </c>
      <c r="CK91">
        <v>0</v>
      </c>
      <c r="CL91">
        <v>9998.33333333333</v>
      </c>
      <c r="CM91">
        <v>0</v>
      </c>
      <c r="CN91">
        <v>2.65738</v>
      </c>
      <c r="CO91">
        <v>599.975666666667</v>
      </c>
      <c r="CP91">
        <v>0.932995666666667</v>
      </c>
      <c r="CQ91">
        <v>0.0670042666666667</v>
      </c>
      <c r="CR91">
        <v>0</v>
      </c>
      <c r="CS91">
        <v>856.297333333333</v>
      </c>
      <c r="CT91">
        <v>4.99951</v>
      </c>
      <c r="CU91">
        <v>5117.74</v>
      </c>
      <c r="CV91">
        <v>4813.89666666667</v>
      </c>
      <c r="CW91">
        <v>38.937</v>
      </c>
      <c r="CX91">
        <v>42</v>
      </c>
      <c r="CY91">
        <v>40.937</v>
      </c>
      <c r="CZ91">
        <v>41.8956666666667</v>
      </c>
      <c r="DA91">
        <v>42.25</v>
      </c>
      <c r="DB91">
        <v>555.113333333333</v>
      </c>
      <c r="DC91">
        <v>39.8666666666667</v>
      </c>
      <c r="DD91">
        <v>0</v>
      </c>
      <c r="DE91">
        <v>1621617606.4</v>
      </c>
      <c r="DF91">
        <v>0</v>
      </c>
      <c r="DG91">
        <v>856.48044</v>
      </c>
      <c r="DH91">
        <v>-1.9960000060481</v>
      </c>
      <c r="DI91">
        <v>-11.9961538246263</v>
      </c>
      <c r="DJ91">
        <v>5119.1768</v>
      </c>
      <c r="DK91">
        <v>15</v>
      </c>
      <c r="DL91">
        <v>1621616362.6</v>
      </c>
      <c r="DM91" t="s">
        <v>296</v>
      </c>
      <c r="DN91">
        <v>1621616342.1</v>
      </c>
      <c r="DO91">
        <v>1621616362.6</v>
      </c>
      <c r="DP91">
        <v>3</v>
      </c>
      <c r="DQ91">
        <v>-0.041</v>
      </c>
      <c r="DR91">
        <v>0.032</v>
      </c>
      <c r="DS91">
        <v>8.331</v>
      </c>
      <c r="DT91">
        <v>0.068</v>
      </c>
      <c r="DU91">
        <v>421</v>
      </c>
      <c r="DV91">
        <v>3</v>
      </c>
      <c r="DW91">
        <v>0.39</v>
      </c>
      <c r="DX91">
        <v>0.05</v>
      </c>
      <c r="DY91">
        <v>-21.0966658536585</v>
      </c>
      <c r="DZ91">
        <v>-0.107354006968657</v>
      </c>
      <c r="EA91">
        <v>0.104043139762256</v>
      </c>
      <c r="EB91">
        <v>1</v>
      </c>
      <c r="EC91">
        <v>856.587939393939</v>
      </c>
      <c r="ED91">
        <v>-1.71346607835239</v>
      </c>
      <c r="EE91">
        <v>0.249848674127506</v>
      </c>
      <c r="EF91">
        <v>1</v>
      </c>
      <c r="EG91">
        <v>7.11164804878049</v>
      </c>
      <c r="EH91">
        <v>0.667677282229959</v>
      </c>
      <c r="EI91">
        <v>0.0660503011650788</v>
      </c>
      <c r="EJ91">
        <v>0</v>
      </c>
      <c r="EK91">
        <v>2</v>
      </c>
      <c r="EL91">
        <v>3</v>
      </c>
      <c r="EM91" t="s">
        <v>308</v>
      </c>
      <c r="EN91">
        <v>100</v>
      </c>
      <c r="EO91">
        <v>100</v>
      </c>
      <c r="EP91">
        <v>8.184</v>
      </c>
      <c r="EQ91">
        <v>0.5209</v>
      </c>
      <c r="ER91">
        <v>5.01928744056008</v>
      </c>
      <c r="ES91">
        <v>0.0095515401478521</v>
      </c>
      <c r="ET91">
        <v>-4.08282145803731e-06</v>
      </c>
      <c r="EU91">
        <v>9.61633180237613e-10</v>
      </c>
      <c r="EV91">
        <v>0.379931883414538</v>
      </c>
      <c r="EW91">
        <v>0</v>
      </c>
      <c r="EX91">
        <v>0</v>
      </c>
      <c r="EY91">
        <v>0</v>
      </c>
      <c r="EZ91">
        <v>-4</v>
      </c>
      <c r="FA91">
        <v>2054</v>
      </c>
      <c r="FB91">
        <v>1</v>
      </c>
      <c r="FC91">
        <v>24</v>
      </c>
      <c r="FD91">
        <v>21</v>
      </c>
      <c r="FE91">
        <v>20.7</v>
      </c>
      <c r="FF91">
        <v>2</v>
      </c>
      <c r="FG91">
        <v>665.139</v>
      </c>
      <c r="FH91">
        <v>421.65</v>
      </c>
      <c r="FI91">
        <v>46.5784</v>
      </c>
      <c r="FJ91">
        <v>28.1259</v>
      </c>
      <c r="FK91">
        <v>30.0006</v>
      </c>
      <c r="FL91">
        <v>28.0003</v>
      </c>
      <c r="FM91">
        <v>27.9531</v>
      </c>
      <c r="FN91">
        <v>21.4333</v>
      </c>
      <c r="FO91">
        <v>0</v>
      </c>
      <c r="FP91">
        <v>100</v>
      </c>
      <c r="FQ91">
        <v>47.9</v>
      </c>
      <c r="FR91">
        <v>420</v>
      </c>
      <c r="FS91">
        <v>32.4107</v>
      </c>
      <c r="FT91">
        <v>99.7539</v>
      </c>
      <c r="FU91">
        <v>100.155</v>
      </c>
    </row>
    <row r="92" spans="1:177">
      <c r="A92">
        <v>76</v>
      </c>
      <c r="B92">
        <v>1621617617.5</v>
      </c>
      <c r="C92">
        <v>1125.40000009537</v>
      </c>
      <c r="D92" t="s">
        <v>449</v>
      </c>
      <c r="E92" t="s">
        <v>450</v>
      </c>
      <c r="G92">
        <v>1621617616.5</v>
      </c>
      <c r="H92">
        <f>CD92*AF92*(BZ92-CA92)/(100*BS92*(1000-AF92*BZ92))</f>
        <v>0</v>
      </c>
      <c r="I92">
        <f>CD92*AF92*(BY92-BX92*(1000-AF92*CA92)/(1000-AF92*BZ92))/(100*BS92)</f>
        <v>0</v>
      </c>
      <c r="J92">
        <f>BX92 - IF(AF92&gt;1, I92*BS92*100.0/(AH92*CL92), 0)</f>
        <v>0</v>
      </c>
      <c r="K92">
        <f>((Q92-H92/2)*J92-I92)/(Q92+H92/2)</f>
        <v>0</v>
      </c>
      <c r="L92">
        <f>K92*(CE92+CF92)/1000.0</f>
        <v>0</v>
      </c>
      <c r="M92">
        <f>(BX92 - IF(AF92&gt;1, I92*BS92*100.0/(AH92*CL92), 0))*(CE92+CF92)/1000.0</f>
        <v>0</v>
      </c>
      <c r="N92">
        <f>2.0/((1/P92-1/O92)+SIGN(P92)*SQRT((1/P92-1/O92)*(1/P92-1/O92) + 4*BT92/((BT92+1)*(BT92+1))*(2*1/P92*1/O92-1/O92*1/O92)))</f>
        <v>0</v>
      </c>
      <c r="O92">
        <f>IF(LEFT(BU92,1)&lt;&gt;"0",IF(LEFT(BU92,1)="1",3.0,BV92),$D$5+$E$5*(CL92*CE92/($K$5*1000))+$F$5*(CL92*CE92/($K$5*1000))*MAX(MIN(BS92,$J$5),$I$5)*MAX(MIN(BS92,$J$5),$I$5)+$G$5*MAX(MIN(BS92,$J$5),$I$5)*(CL92*CE92/($K$5*1000))+$H$5*(CL92*CE92/($K$5*1000))*(CL92*CE92/($K$5*1000)))</f>
        <v>0</v>
      </c>
      <c r="P92">
        <f>H92*(1000-(1000*0.61365*exp(17.502*T92/(240.97+T92))/(CE92+CF92)+BZ92)/2)/(1000*0.61365*exp(17.502*T92/(240.97+T92))/(CE92+CF92)-BZ92)</f>
        <v>0</v>
      </c>
      <c r="Q92">
        <f>1/((BT92+1)/(N92/1.6)+1/(O92/1.37)) + BT92/((BT92+1)/(N92/1.6) + BT92/(O92/1.37))</f>
        <v>0</v>
      </c>
      <c r="R92">
        <f>(BP92*BR92)</f>
        <v>0</v>
      </c>
      <c r="S92">
        <f>(CG92+(R92+2*0.95*5.67E-8*(((CG92+$B$7)+273)^4-(CG92+273)^4)-44100*H92)/(1.84*29.3*O92+8*0.95*5.67E-8*(CG92+273)^3))</f>
        <v>0</v>
      </c>
      <c r="T92">
        <f>($C$7*CH92+$D$7*CI92+$E$7*S92)</f>
        <v>0</v>
      </c>
      <c r="U92">
        <f>0.61365*exp(17.502*T92/(240.97+T92))</f>
        <v>0</v>
      </c>
      <c r="V92">
        <f>(W92/X92*100)</f>
        <v>0</v>
      </c>
      <c r="W92">
        <f>BZ92*(CE92+CF92)/1000</f>
        <v>0</v>
      </c>
      <c r="X92">
        <f>0.61365*exp(17.502*CG92/(240.97+CG92))</f>
        <v>0</v>
      </c>
      <c r="Y92">
        <f>(U92-BZ92*(CE92+CF92)/1000)</f>
        <v>0</v>
      </c>
      <c r="Z92">
        <f>(-H92*44100)</f>
        <v>0</v>
      </c>
      <c r="AA92">
        <f>2*29.3*O92*0.92*(CG92-T92)</f>
        <v>0</v>
      </c>
      <c r="AB92">
        <f>2*0.95*5.67E-8*(((CG92+$B$7)+273)^4-(T92+273)^4)</f>
        <v>0</v>
      </c>
      <c r="AC92">
        <f>R92+AB92+Z92+AA92</f>
        <v>0</v>
      </c>
      <c r="AD92">
        <v>0</v>
      </c>
      <c r="AE92">
        <v>0</v>
      </c>
      <c r="AF92">
        <f>IF(AD92*$H$13&gt;=AH92,1.0,(AH92/(AH92-AD92*$H$13)))</f>
        <v>0</v>
      </c>
      <c r="AG92">
        <f>(AF92-1)*100</f>
        <v>0</v>
      </c>
      <c r="AH92">
        <f>MAX(0,($B$13+$C$13*CL92)/(1+$D$13*CL92)*CE92/(CG92+273)*$E$13)</f>
        <v>0</v>
      </c>
      <c r="AI92" t="s">
        <v>294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294</v>
      </c>
      <c r="AP92">
        <v>0</v>
      </c>
      <c r="AQ92">
        <v>0</v>
      </c>
      <c r="AR92">
        <f>1-AP92/AQ92</f>
        <v>0</v>
      </c>
      <c r="AS92">
        <v>0.5</v>
      </c>
      <c r="AT92">
        <f>BP92</f>
        <v>0</v>
      </c>
      <c r="AU92">
        <f>I92</f>
        <v>0</v>
      </c>
      <c r="AV92">
        <f>AR92*AS92*AT92</f>
        <v>0</v>
      </c>
      <c r="AW92">
        <f>BB92/AQ92</f>
        <v>0</v>
      </c>
      <c r="AX92">
        <f>(AU92-AN92)/AT92</f>
        <v>0</v>
      </c>
      <c r="AY92">
        <f>(AK92-AQ92)/AQ92</f>
        <v>0</v>
      </c>
      <c r="AZ92" t="s">
        <v>294</v>
      </c>
      <c r="BA92">
        <v>0</v>
      </c>
      <c r="BB92">
        <f>AQ92-BA92</f>
        <v>0</v>
      </c>
      <c r="BC92">
        <f>(AQ92-AP92)/(AQ92-BA92)</f>
        <v>0</v>
      </c>
      <c r="BD92">
        <f>(AK92-AQ92)/(AK92-BA92)</f>
        <v>0</v>
      </c>
      <c r="BE92">
        <f>(AQ92-AP92)/(AQ92-AJ92)</f>
        <v>0</v>
      </c>
      <c r="BF92">
        <f>(AK92-AQ92)/(AK92-AJ92)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f>$B$11*CM92+$C$11*CN92+$F$11*CO92*(1-CR92)</f>
        <v>0</v>
      </c>
      <c r="BP92">
        <f>BO92*BQ92</f>
        <v>0</v>
      </c>
      <c r="BQ92">
        <f>($B$11*$D$9+$C$11*$D$9+$F$11*((DB92+CT92)/MAX(DB92+CT92+DC92, 0.1)*$I$9+DC92/MAX(DB92+CT92+DC92, 0.1)*$J$9))/($B$11+$C$11+$F$11)</f>
        <v>0</v>
      </c>
      <c r="BR92">
        <f>($B$11*$K$9+$C$11*$K$9+$F$11*((DB92+CT92)/MAX(DB92+CT92+DC92, 0.1)*$P$9+DC92/MAX(DB92+CT92+DC92, 0.1)*$Q$9))/($B$11+$C$11+$F$11)</f>
        <v>0</v>
      </c>
      <c r="BS92">
        <v>6</v>
      </c>
      <c r="BT92">
        <v>0.5</v>
      </c>
      <c r="BU92" t="s">
        <v>295</v>
      </c>
      <c r="BV92">
        <v>2</v>
      </c>
      <c r="BW92">
        <v>1621617616.5</v>
      </c>
      <c r="BX92">
        <v>398.798666666667</v>
      </c>
      <c r="BY92">
        <v>420.018666666667</v>
      </c>
      <c r="BZ92">
        <v>36.3183</v>
      </c>
      <c r="CA92">
        <v>29.0194666666667</v>
      </c>
      <c r="CB92">
        <v>390.614</v>
      </c>
      <c r="CC92">
        <v>35.7968666666667</v>
      </c>
      <c r="CD92">
        <v>600.007666666667</v>
      </c>
      <c r="CE92">
        <v>101.274</v>
      </c>
      <c r="CF92">
        <v>0.0999531333333333</v>
      </c>
      <c r="CG92">
        <v>38.7231666666667</v>
      </c>
      <c r="CH92">
        <v>35.7482</v>
      </c>
      <c r="CI92">
        <v>999.9</v>
      </c>
      <c r="CJ92">
        <v>0</v>
      </c>
      <c r="CK92">
        <v>0</v>
      </c>
      <c r="CL92">
        <v>9991.66666666667</v>
      </c>
      <c r="CM92">
        <v>0</v>
      </c>
      <c r="CN92">
        <v>2.65738</v>
      </c>
      <c r="CO92">
        <v>599.962666666667</v>
      </c>
      <c r="CP92">
        <v>0.932995666666667</v>
      </c>
      <c r="CQ92">
        <v>0.0670042666666667</v>
      </c>
      <c r="CR92">
        <v>0</v>
      </c>
      <c r="CS92">
        <v>855.618</v>
      </c>
      <c r="CT92">
        <v>4.99951</v>
      </c>
      <c r="CU92">
        <v>5114.44666666667</v>
      </c>
      <c r="CV92">
        <v>4813.79</v>
      </c>
      <c r="CW92">
        <v>38.979</v>
      </c>
      <c r="CX92">
        <v>42.062</v>
      </c>
      <c r="CY92">
        <v>40.979</v>
      </c>
      <c r="CZ92">
        <v>41.937</v>
      </c>
      <c r="DA92">
        <v>42.2913333333333</v>
      </c>
      <c r="DB92">
        <v>555.1</v>
      </c>
      <c r="DC92">
        <v>39.8666666666667</v>
      </c>
      <c r="DD92">
        <v>0</v>
      </c>
      <c r="DE92">
        <v>1621617621.4</v>
      </c>
      <c r="DF92">
        <v>0</v>
      </c>
      <c r="DG92">
        <v>855.793846153846</v>
      </c>
      <c r="DH92">
        <v>-2.9073504218767</v>
      </c>
      <c r="DI92">
        <v>-11.629059884643</v>
      </c>
      <c r="DJ92">
        <v>5116.30038461538</v>
      </c>
      <c r="DK92">
        <v>15</v>
      </c>
      <c r="DL92">
        <v>1621616362.6</v>
      </c>
      <c r="DM92" t="s">
        <v>296</v>
      </c>
      <c r="DN92">
        <v>1621616342.1</v>
      </c>
      <c r="DO92">
        <v>1621616362.6</v>
      </c>
      <c r="DP92">
        <v>3</v>
      </c>
      <c r="DQ92">
        <v>-0.041</v>
      </c>
      <c r="DR92">
        <v>0.032</v>
      </c>
      <c r="DS92">
        <v>8.331</v>
      </c>
      <c r="DT92">
        <v>0.068</v>
      </c>
      <c r="DU92">
        <v>421</v>
      </c>
      <c r="DV92">
        <v>3</v>
      </c>
      <c r="DW92">
        <v>0.39</v>
      </c>
      <c r="DX92">
        <v>0.05</v>
      </c>
      <c r="DY92">
        <v>-21.1470731707317</v>
      </c>
      <c r="DZ92">
        <v>-0.213639721254351</v>
      </c>
      <c r="EA92">
        <v>0.102729077804348</v>
      </c>
      <c r="EB92">
        <v>1</v>
      </c>
      <c r="EC92">
        <v>855.965909090909</v>
      </c>
      <c r="ED92">
        <v>-2.90611985800944</v>
      </c>
      <c r="EE92">
        <v>0.331698965715529</v>
      </c>
      <c r="EF92">
        <v>1</v>
      </c>
      <c r="EG92">
        <v>7.2470743902439</v>
      </c>
      <c r="EH92">
        <v>0.354499442508706</v>
      </c>
      <c r="EI92">
        <v>0.0356232902746792</v>
      </c>
      <c r="EJ92">
        <v>0</v>
      </c>
      <c r="EK92">
        <v>2</v>
      </c>
      <c r="EL92">
        <v>3</v>
      </c>
      <c r="EM92" t="s">
        <v>308</v>
      </c>
      <c r="EN92">
        <v>100</v>
      </c>
      <c r="EO92">
        <v>100</v>
      </c>
      <c r="EP92">
        <v>8.185</v>
      </c>
      <c r="EQ92">
        <v>0.5214</v>
      </c>
      <c r="ER92">
        <v>5.01928744056008</v>
      </c>
      <c r="ES92">
        <v>0.0095515401478521</v>
      </c>
      <c r="ET92">
        <v>-4.08282145803731e-06</v>
      </c>
      <c r="EU92">
        <v>9.61633180237613e-10</v>
      </c>
      <c r="EV92">
        <v>0.379931883414538</v>
      </c>
      <c r="EW92">
        <v>0</v>
      </c>
      <c r="EX92">
        <v>0</v>
      </c>
      <c r="EY92">
        <v>0</v>
      </c>
      <c r="EZ92">
        <v>-4</v>
      </c>
      <c r="FA92">
        <v>2054</v>
      </c>
      <c r="FB92">
        <v>1</v>
      </c>
      <c r="FC92">
        <v>24</v>
      </c>
      <c r="FD92">
        <v>21.3</v>
      </c>
      <c r="FE92">
        <v>20.9</v>
      </c>
      <c r="FF92">
        <v>2</v>
      </c>
      <c r="FG92">
        <v>664.884</v>
      </c>
      <c r="FH92">
        <v>421.375</v>
      </c>
      <c r="FI92">
        <v>46.8131</v>
      </c>
      <c r="FJ92">
        <v>28.1499</v>
      </c>
      <c r="FK92">
        <v>30.0004</v>
      </c>
      <c r="FL92">
        <v>28.005</v>
      </c>
      <c r="FM92">
        <v>27.9649</v>
      </c>
      <c r="FN92">
        <v>21.4343</v>
      </c>
      <c r="FO92">
        <v>0</v>
      </c>
      <c r="FP92">
        <v>100</v>
      </c>
      <c r="FQ92">
        <v>48.37</v>
      </c>
      <c r="FR92">
        <v>420</v>
      </c>
      <c r="FS92">
        <v>31.4169</v>
      </c>
      <c r="FT92">
        <v>99.7529</v>
      </c>
      <c r="FU92">
        <v>100.153</v>
      </c>
    </row>
    <row r="93" spans="1:177">
      <c r="A93">
        <v>77</v>
      </c>
      <c r="B93">
        <v>1621617632.5</v>
      </c>
      <c r="C93">
        <v>1140.40000009537</v>
      </c>
      <c r="D93" t="s">
        <v>451</v>
      </c>
      <c r="E93" t="s">
        <v>452</v>
      </c>
      <c r="G93">
        <v>1621617631.5</v>
      </c>
      <c r="H93">
        <f>CD93*AF93*(BZ93-CA93)/(100*BS93*(1000-AF93*BZ93))</f>
        <v>0</v>
      </c>
      <c r="I93">
        <f>CD93*AF93*(BY93-BX93*(1000-AF93*CA93)/(1000-AF93*BZ93))/(100*BS93)</f>
        <v>0</v>
      </c>
      <c r="J93">
        <f>BX93 - IF(AF93&gt;1, I93*BS93*100.0/(AH93*CL93), 0)</f>
        <v>0</v>
      </c>
      <c r="K93">
        <f>((Q93-H93/2)*J93-I93)/(Q93+H93/2)</f>
        <v>0</v>
      </c>
      <c r="L93">
        <f>K93*(CE93+CF93)/1000.0</f>
        <v>0</v>
      </c>
      <c r="M93">
        <f>(BX93 - IF(AF93&gt;1, I93*BS93*100.0/(AH93*CL93), 0))*(CE93+CF93)/1000.0</f>
        <v>0</v>
      </c>
      <c r="N93">
        <f>2.0/((1/P93-1/O93)+SIGN(P93)*SQRT((1/P93-1/O93)*(1/P93-1/O93) + 4*BT93/((BT93+1)*(BT93+1))*(2*1/P93*1/O93-1/O93*1/O93)))</f>
        <v>0</v>
      </c>
      <c r="O93">
        <f>IF(LEFT(BU93,1)&lt;&gt;"0",IF(LEFT(BU93,1)="1",3.0,BV93),$D$5+$E$5*(CL93*CE93/($K$5*1000))+$F$5*(CL93*CE93/($K$5*1000))*MAX(MIN(BS93,$J$5),$I$5)*MAX(MIN(BS93,$J$5),$I$5)+$G$5*MAX(MIN(BS93,$J$5),$I$5)*(CL93*CE93/($K$5*1000))+$H$5*(CL93*CE93/($K$5*1000))*(CL93*CE93/($K$5*1000)))</f>
        <v>0</v>
      </c>
      <c r="P93">
        <f>H93*(1000-(1000*0.61365*exp(17.502*T93/(240.97+T93))/(CE93+CF93)+BZ93)/2)/(1000*0.61365*exp(17.502*T93/(240.97+T93))/(CE93+CF93)-BZ93)</f>
        <v>0</v>
      </c>
      <c r="Q93">
        <f>1/((BT93+1)/(N93/1.6)+1/(O93/1.37)) + BT93/((BT93+1)/(N93/1.6) + BT93/(O93/1.37))</f>
        <v>0</v>
      </c>
      <c r="R93">
        <f>(BP93*BR93)</f>
        <v>0</v>
      </c>
      <c r="S93">
        <f>(CG93+(R93+2*0.95*5.67E-8*(((CG93+$B$7)+273)^4-(CG93+273)^4)-44100*H93)/(1.84*29.3*O93+8*0.95*5.67E-8*(CG93+273)^3))</f>
        <v>0</v>
      </c>
      <c r="T93">
        <f>($C$7*CH93+$D$7*CI93+$E$7*S93)</f>
        <v>0</v>
      </c>
      <c r="U93">
        <f>0.61365*exp(17.502*T93/(240.97+T93))</f>
        <v>0</v>
      </c>
      <c r="V93">
        <f>(W93/X93*100)</f>
        <v>0</v>
      </c>
      <c r="W93">
        <f>BZ93*(CE93+CF93)/1000</f>
        <v>0</v>
      </c>
      <c r="X93">
        <f>0.61365*exp(17.502*CG93/(240.97+CG93))</f>
        <v>0</v>
      </c>
      <c r="Y93">
        <f>(U93-BZ93*(CE93+CF93)/1000)</f>
        <v>0</v>
      </c>
      <c r="Z93">
        <f>(-H93*44100)</f>
        <v>0</v>
      </c>
      <c r="AA93">
        <f>2*29.3*O93*0.92*(CG93-T93)</f>
        <v>0</v>
      </c>
      <c r="AB93">
        <f>2*0.95*5.67E-8*(((CG93+$B$7)+273)^4-(T93+273)^4)</f>
        <v>0</v>
      </c>
      <c r="AC93">
        <f>R93+AB93+Z93+AA93</f>
        <v>0</v>
      </c>
      <c r="AD93">
        <v>0</v>
      </c>
      <c r="AE93">
        <v>0</v>
      </c>
      <c r="AF93">
        <f>IF(AD93*$H$13&gt;=AH93,1.0,(AH93/(AH93-AD93*$H$13)))</f>
        <v>0</v>
      </c>
      <c r="AG93">
        <f>(AF93-1)*100</f>
        <v>0</v>
      </c>
      <c r="AH93">
        <f>MAX(0,($B$13+$C$13*CL93)/(1+$D$13*CL93)*CE93/(CG93+273)*$E$13)</f>
        <v>0</v>
      </c>
      <c r="AI93" t="s">
        <v>294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294</v>
      </c>
      <c r="AP93">
        <v>0</v>
      </c>
      <c r="AQ93">
        <v>0</v>
      </c>
      <c r="AR93">
        <f>1-AP93/AQ93</f>
        <v>0</v>
      </c>
      <c r="AS93">
        <v>0.5</v>
      </c>
      <c r="AT93">
        <f>BP93</f>
        <v>0</v>
      </c>
      <c r="AU93">
        <f>I93</f>
        <v>0</v>
      </c>
      <c r="AV93">
        <f>AR93*AS93*AT93</f>
        <v>0</v>
      </c>
      <c r="AW93">
        <f>BB93/AQ93</f>
        <v>0</v>
      </c>
      <c r="AX93">
        <f>(AU93-AN93)/AT93</f>
        <v>0</v>
      </c>
      <c r="AY93">
        <f>(AK93-AQ93)/AQ93</f>
        <v>0</v>
      </c>
      <c r="AZ93" t="s">
        <v>294</v>
      </c>
      <c r="BA93">
        <v>0</v>
      </c>
      <c r="BB93">
        <f>AQ93-BA93</f>
        <v>0</v>
      </c>
      <c r="BC93">
        <f>(AQ93-AP93)/(AQ93-BA93)</f>
        <v>0</v>
      </c>
      <c r="BD93">
        <f>(AK93-AQ93)/(AK93-BA93)</f>
        <v>0</v>
      </c>
      <c r="BE93">
        <f>(AQ93-AP93)/(AQ93-AJ93)</f>
        <v>0</v>
      </c>
      <c r="BF93">
        <f>(AK93-AQ93)/(AK93-AJ93)</f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f>$B$11*CM93+$C$11*CN93+$F$11*CO93*(1-CR93)</f>
        <v>0</v>
      </c>
      <c r="BP93">
        <f>BO93*BQ93</f>
        <v>0</v>
      </c>
      <c r="BQ93">
        <f>($B$11*$D$9+$C$11*$D$9+$F$11*((DB93+CT93)/MAX(DB93+CT93+DC93, 0.1)*$I$9+DC93/MAX(DB93+CT93+DC93, 0.1)*$J$9))/($B$11+$C$11+$F$11)</f>
        <v>0</v>
      </c>
      <c r="BR93">
        <f>($B$11*$K$9+$C$11*$K$9+$F$11*((DB93+CT93)/MAX(DB93+CT93+DC93, 0.1)*$P$9+DC93/MAX(DB93+CT93+DC93, 0.1)*$Q$9))/($B$11+$C$11+$F$11)</f>
        <v>0</v>
      </c>
      <c r="BS93">
        <v>6</v>
      </c>
      <c r="BT93">
        <v>0.5</v>
      </c>
      <c r="BU93" t="s">
        <v>295</v>
      </c>
      <c r="BV93">
        <v>2</v>
      </c>
      <c r="BW93">
        <v>1621617631.5</v>
      </c>
      <c r="BX93">
        <v>398.857666666667</v>
      </c>
      <c r="BY93">
        <v>420.007666666667</v>
      </c>
      <c r="BZ93">
        <v>36.3664666666667</v>
      </c>
      <c r="CA93">
        <v>28.9921666666667</v>
      </c>
      <c r="CB93">
        <v>390.672666666667</v>
      </c>
      <c r="CC93">
        <v>35.8446666666667</v>
      </c>
      <c r="CD93">
        <v>600.038</v>
      </c>
      <c r="CE93">
        <v>101.272</v>
      </c>
      <c r="CF93">
        <v>0.100215666666667</v>
      </c>
      <c r="CG93">
        <v>38.9637</v>
      </c>
      <c r="CH93">
        <v>35.9440333333333</v>
      </c>
      <c r="CI93">
        <v>999.9</v>
      </c>
      <c r="CJ93">
        <v>0</v>
      </c>
      <c r="CK93">
        <v>0</v>
      </c>
      <c r="CL93">
        <v>10006.6666666667</v>
      </c>
      <c r="CM93">
        <v>0</v>
      </c>
      <c r="CN93">
        <v>2.64230333333333</v>
      </c>
      <c r="CO93">
        <v>599.957</v>
      </c>
      <c r="CP93">
        <v>0.932984333333333</v>
      </c>
      <c r="CQ93">
        <v>0.0670157666666667</v>
      </c>
      <c r="CR93">
        <v>0</v>
      </c>
      <c r="CS93">
        <v>854.814666666667</v>
      </c>
      <c r="CT93">
        <v>4.99951</v>
      </c>
      <c r="CU93">
        <v>5110.27</v>
      </c>
      <c r="CV93">
        <v>4813.72333333333</v>
      </c>
      <c r="CW93">
        <v>39</v>
      </c>
      <c r="CX93">
        <v>42.062</v>
      </c>
      <c r="CY93">
        <v>41</v>
      </c>
      <c r="CZ93">
        <v>41.937</v>
      </c>
      <c r="DA93">
        <v>42.375</v>
      </c>
      <c r="DB93">
        <v>555.086666666667</v>
      </c>
      <c r="DC93">
        <v>39.8733333333333</v>
      </c>
      <c r="DD93">
        <v>0</v>
      </c>
      <c r="DE93">
        <v>1621617636.4</v>
      </c>
      <c r="DF93">
        <v>0</v>
      </c>
      <c r="DG93">
        <v>855.10076</v>
      </c>
      <c r="DH93">
        <v>-3.67899999976852</v>
      </c>
      <c r="DI93">
        <v>-17.1599999134388</v>
      </c>
      <c r="DJ93">
        <v>5112.5688</v>
      </c>
      <c r="DK93">
        <v>15</v>
      </c>
      <c r="DL93">
        <v>1621616362.6</v>
      </c>
      <c r="DM93" t="s">
        <v>296</v>
      </c>
      <c r="DN93">
        <v>1621616342.1</v>
      </c>
      <c r="DO93">
        <v>1621616362.6</v>
      </c>
      <c r="DP93">
        <v>3</v>
      </c>
      <c r="DQ93">
        <v>-0.041</v>
      </c>
      <c r="DR93">
        <v>0.032</v>
      </c>
      <c r="DS93">
        <v>8.331</v>
      </c>
      <c r="DT93">
        <v>0.068</v>
      </c>
      <c r="DU93">
        <v>421</v>
      </c>
      <c r="DV93">
        <v>3</v>
      </c>
      <c r="DW93">
        <v>0.39</v>
      </c>
      <c r="DX93">
        <v>0.05</v>
      </c>
      <c r="DY93">
        <v>-21.1673414634146</v>
      </c>
      <c r="DZ93">
        <v>0.0557770034843216</v>
      </c>
      <c r="EA93">
        <v>0.0794101332097802</v>
      </c>
      <c r="EB93">
        <v>1</v>
      </c>
      <c r="EC93">
        <v>855.278909090909</v>
      </c>
      <c r="ED93">
        <v>-2.81004601700275</v>
      </c>
      <c r="EE93">
        <v>0.318013947058008</v>
      </c>
      <c r="EF93">
        <v>1</v>
      </c>
      <c r="EG93">
        <v>7.32328902439024</v>
      </c>
      <c r="EH93">
        <v>0.281417979094074</v>
      </c>
      <c r="EI93">
        <v>0.0278752216926438</v>
      </c>
      <c r="EJ93">
        <v>0</v>
      </c>
      <c r="EK93">
        <v>2</v>
      </c>
      <c r="EL93">
        <v>3</v>
      </c>
      <c r="EM93" t="s">
        <v>308</v>
      </c>
      <c r="EN93">
        <v>100</v>
      </c>
      <c r="EO93">
        <v>100</v>
      </c>
      <c r="EP93">
        <v>8.184</v>
      </c>
      <c r="EQ93">
        <v>0.5219</v>
      </c>
      <c r="ER93">
        <v>5.01928744056008</v>
      </c>
      <c r="ES93">
        <v>0.0095515401478521</v>
      </c>
      <c r="ET93">
        <v>-4.08282145803731e-06</v>
      </c>
      <c r="EU93">
        <v>9.61633180237613e-10</v>
      </c>
      <c r="EV93">
        <v>0.379931883414538</v>
      </c>
      <c r="EW93">
        <v>0</v>
      </c>
      <c r="EX93">
        <v>0</v>
      </c>
      <c r="EY93">
        <v>0</v>
      </c>
      <c r="EZ93">
        <v>-4</v>
      </c>
      <c r="FA93">
        <v>2054</v>
      </c>
      <c r="FB93">
        <v>1</v>
      </c>
      <c r="FC93">
        <v>24</v>
      </c>
      <c r="FD93">
        <v>21.5</v>
      </c>
      <c r="FE93">
        <v>21.2</v>
      </c>
      <c r="FF93">
        <v>2</v>
      </c>
      <c r="FG93">
        <v>664.684</v>
      </c>
      <c r="FH93">
        <v>420.978</v>
      </c>
      <c r="FI93">
        <v>47.0339</v>
      </c>
      <c r="FJ93">
        <v>28.1734</v>
      </c>
      <c r="FK93">
        <v>30.0003</v>
      </c>
      <c r="FL93">
        <v>28.0145</v>
      </c>
      <c r="FM93">
        <v>27.9767</v>
      </c>
      <c r="FN93">
        <v>21.4348</v>
      </c>
      <c r="FO93">
        <v>0</v>
      </c>
      <c r="FP93">
        <v>100</v>
      </c>
      <c r="FQ93">
        <v>48.91</v>
      </c>
      <c r="FR93">
        <v>420</v>
      </c>
      <c r="FS93">
        <v>30.3711</v>
      </c>
      <c r="FT93">
        <v>99.7521</v>
      </c>
      <c r="FU93">
        <v>100.151</v>
      </c>
    </row>
    <row r="94" spans="1:177">
      <c r="A94">
        <v>78</v>
      </c>
      <c r="B94">
        <v>1621617647.5</v>
      </c>
      <c r="C94">
        <v>1155.40000009537</v>
      </c>
      <c r="D94" t="s">
        <v>453</v>
      </c>
      <c r="E94" t="s">
        <v>454</v>
      </c>
      <c r="G94">
        <v>1621617646.5</v>
      </c>
      <c r="H94">
        <f>CD94*AF94*(BZ94-CA94)/(100*BS94*(1000-AF94*BZ94))</f>
        <v>0</v>
      </c>
      <c r="I94">
        <f>CD94*AF94*(BY94-BX94*(1000-AF94*CA94)/(1000-AF94*BZ94))/(100*BS94)</f>
        <v>0</v>
      </c>
      <c r="J94">
        <f>BX94 - IF(AF94&gt;1, I94*BS94*100.0/(AH94*CL94), 0)</f>
        <v>0</v>
      </c>
      <c r="K94">
        <f>((Q94-H94/2)*J94-I94)/(Q94+H94/2)</f>
        <v>0</v>
      </c>
      <c r="L94">
        <f>K94*(CE94+CF94)/1000.0</f>
        <v>0</v>
      </c>
      <c r="M94">
        <f>(BX94 - IF(AF94&gt;1, I94*BS94*100.0/(AH94*CL94), 0))*(CE94+CF94)/1000.0</f>
        <v>0</v>
      </c>
      <c r="N94">
        <f>2.0/((1/P94-1/O94)+SIGN(P94)*SQRT((1/P94-1/O94)*(1/P94-1/O94) + 4*BT94/((BT94+1)*(BT94+1))*(2*1/P94*1/O94-1/O94*1/O94)))</f>
        <v>0</v>
      </c>
      <c r="O94">
        <f>IF(LEFT(BU94,1)&lt;&gt;"0",IF(LEFT(BU94,1)="1",3.0,BV94),$D$5+$E$5*(CL94*CE94/($K$5*1000))+$F$5*(CL94*CE94/($K$5*1000))*MAX(MIN(BS94,$J$5),$I$5)*MAX(MIN(BS94,$J$5),$I$5)+$G$5*MAX(MIN(BS94,$J$5),$I$5)*(CL94*CE94/($K$5*1000))+$H$5*(CL94*CE94/($K$5*1000))*(CL94*CE94/($K$5*1000)))</f>
        <v>0</v>
      </c>
      <c r="P94">
        <f>H94*(1000-(1000*0.61365*exp(17.502*T94/(240.97+T94))/(CE94+CF94)+BZ94)/2)/(1000*0.61365*exp(17.502*T94/(240.97+T94))/(CE94+CF94)-BZ94)</f>
        <v>0</v>
      </c>
      <c r="Q94">
        <f>1/((BT94+1)/(N94/1.6)+1/(O94/1.37)) + BT94/((BT94+1)/(N94/1.6) + BT94/(O94/1.37))</f>
        <v>0</v>
      </c>
      <c r="R94">
        <f>(BP94*BR94)</f>
        <v>0</v>
      </c>
      <c r="S94">
        <f>(CG94+(R94+2*0.95*5.67E-8*(((CG94+$B$7)+273)^4-(CG94+273)^4)-44100*H94)/(1.84*29.3*O94+8*0.95*5.67E-8*(CG94+273)^3))</f>
        <v>0</v>
      </c>
      <c r="T94">
        <f>($C$7*CH94+$D$7*CI94+$E$7*S94)</f>
        <v>0</v>
      </c>
      <c r="U94">
        <f>0.61365*exp(17.502*T94/(240.97+T94))</f>
        <v>0</v>
      </c>
      <c r="V94">
        <f>(W94/X94*100)</f>
        <v>0</v>
      </c>
      <c r="W94">
        <f>BZ94*(CE94+CF94)/1000</f>
        <v>0</v>
      </c>
      <c r="X94">
        <f>0.61365*exp(17.502*CG94/(240.97+CG94))</f>
        <v>0</v>
      </c>
      <c r="Y94">
        <f>(U94-BZ94*(CE94+CF94)/1000)</f>
        <v>0</v>
      </c>
      <c r="Z94">
        <f>(-H94*44100)</f>
        <v>0</v>
      </c>
      <c r="AA94">
        <f>2*29.3*O94*0.92*(CG94-T94)</f>
        <v>0</v>
      </c>
      <c r="AB94">
        <f>2*0.95*5.67E-8*(((CG94+$B$7)+273)^4-(T94+273)^4)</f>
        <v>0</v>
      </c>
      <c r="AC94">
        <f>R94+AB94+Z94+AA94</f>
        <v>0</v>
      </c>
      <c r="AD94">
        <v>0</v>
      </c>
      <c r="AE94">
        <v>0</v>
      </c>
      <c r="AF94">
        <f>IF(AD94*$H$13&gt;=AH94,1.0,(AH94/(AH94-AD94*$H$13)))</f>
        <v>0</v>
      </c>
      <c r="AG94">
        <f>(AF94-1)*100</f>
        <v>0</v>
      </c>
      <c r="AH94">
        <f>MAX(0,($B$13+$C$13*CL94)/(1+$D$13*CL94)*CE94/(CG94+273)*$E$13)</f>
        <v>0</v>
      </c>
      <c r="AI94" t="s">
        <v>294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294</v>
      </c>
      <c r="AP94">
        <v>0</v>
      </c>
      <c r="AQ94">
        <v>0</v>
      </c>
      <c r="AR94">
        <f>1-AP94/AQ94</f>
        <v>0</v>
      </c>
      <c r="AS94">
        <v>0.5</v>
      </c>
      <c r="AT94">
        <f>BP94</f>
        <v>0</v>
      </c>
      <c r="AU94">
        <f>I94</f>
        <v>0</v>
      </c>
      <c r="AV94">
        <f>AR94*AS94*AT94</f>
        <v>0</v>
      </c>
      <c r="AW94">
        <f>BB94/AQ94</f>
        <v>0</v>
      </c>
      <c r="AX94">
        <f>(AU94-AN94)/AT94</f>
        <v>0</v>
      </c>
      <c r="AY94">
        <f>(AK94-AQ94)/AQ94</f>
        <v>0</v>
      </c>
      <c r="AZ94" t="s">
        <v>294</v>
      </c>
      <c r="BA94">
        <v>0</v>
      </c>
      <c r="BB94">
        <f>AQ94-BA94</f>
        <v>0</v>
      </c>
      <c r="BC94">
        <f>(AQ94-AP94)/(AQ94-BA94)</f>
        <v>0</v>
      </c>
      <c r="BD94">
        <f>(AK94-AQ94)/(AK94-BA94)</f>
        <v>0</v>
      </c>
      <c r="BE94">
        <f>(AQ94-AP94)/(AQ94-AJ94)</f>
        <v>0</v>
      </c>
      <c r="BF94">
        <f>(AK94-AQ94)/(AK94-AJ94)</f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f>$B$11*CM94+$C$11*CN94+$F$11*CO94*(1-CR94)</f>
        <v>0</v>
      </c>
      <c r="BP94">
        <f>BO94*BQ94</f>
        <v>0</v>
      </c>
      <c r="BQ94">
        <f>($B$11*$D$9+$C$11*$D$9+$F$11*((DB94+CT94)/MAX(DB94+CT94+DC94, 0.1)*$I$9+DC94/MAX(DB94+CT94+DC94, 0.1)*$J$9))/($B$11+$C$11+$F$11)</f>
        <v>0</v>
      </c>
      <c r="BR94">
        <f>($B$11*$K$9+$C$11*$K$9+$F$11*((DB94+CT94)/MAX(DB94+CT94+DC94, 0.1)*$P$9+DC94/MAX(DB94+CT94+DC94, 0.1)*$Q$9))/($B$11+$C$11+$F$11)</f>
        <v>0</v>
      </c>
      <c r="BS94">
        <v>6</v>
      </c>
      <c r="BT94">
        <v>0.5</v>
      </c>
      <c r="BU94" t="s">
        <v>295</v>
      </c>
      <c r="BV94">
        <v>2</v>
      </c>
      <c r="BW94">
        <v>1621617646.5</v>
      </c>
      <c r="BX94">
        <v>398.795333333333</v>
      </c>
      <c r="BY94">
        <v>420.026</v>
      </c>
      <c r="BZ94">
        <v>36.4065333333333</v>
      </c>
      <c r="CA94">
        <v>28.9854</v>
      </c>
      <c r="CB94">
        <v>390.611</v>
      </c>
      <c r="CC94">
        <v>35.8843333333333</v>
      </c>
      <c r="CD94">
        <v>599.953</v>
      </c>
      <c r="CE94">
        <v>101.269666666667</v>
      </c>
      <c r="CF94">
        <v>0.100688833333333</v>
      </c>
      <c r="CG94">
        <v>39.2010666666667</v>
      </c>
      <c r="CH94">
        <v>36.0715333333333</v>
      </c>
      <c r="CI94">
        <v>999.9</v>
      </c>
      <c r="CJ94">
        <v>0</v>
      </c>
      <c r="CK94">
        <v>0</v>
      </c>
      <c r="CL94">
        <v>9951.66666666667</v>
      </c>
      <c r="CM94">
        <v>0</v>
      </c>
      <c r="CN94">
        <v>2.5443</v>
      </c>
      <c r="CO94">
        <v>600.054</v>
      </c>
      <c r="CP94">
        <v>0.93299</v>
      </c>
      <c r="CQ94">
        <v>0.0670098</v>
      </c>
      <c r="CR94">
        <v>0</v>
      </c>
      <c r="CS94">
        <v>854.076333333333</v>
      </c>
      <c r="CT94">
        <v>4.99951</v>
      </c>
      <c r="CU94">
        <v>5103.94333333333</v>
      </c>
      <c r="CV94">
        <v>4814.52333333333</v>
      </c>
      <c r="CW94">
        <v>39.062</v>
      </c>
      <c r="CX94">
        <v>42.062</v>
      </c>
      <c r="CY94">
        <v>41.0206666666667</v>
      </c>
      <c r="CZ94">
        <v>42</v>
      </c>
      <c r="DA94">
        <v>42.4163333333333</v>
      </c>
      <c r="DB94">
        <v>555.18</v>
      </c>
      <c r="DC94">
        <v>39.87</v>
      </c>
      <c r="DD94">
        <v>0</v>
      </c>
      <c r="DE94">
        <v>1621617651.4</v>
      </c>
      <c r="DF94">
        <v>0</v>
      </c>
      <c r="DG94">
        <v>854.286615384615</v>
      </c>
      <c r="DH94">
        <v>-2.9991111112503</v>
      </c>
      <c r="DI94">
        <v>-20.966837603341</v>
      </c>
      <c r="DJ94">
        <v>5105.75923076923</v>
      </c>
      <c r="DK94">
        <v>15</v>
      </c>
      <c r="DL94">
        <v>1621616362.6</v>
      </c>
      <c r="DM94" t="s">
        <v>296</v>
      </c>
      <c r="DN94">
        <v>1621616342.1</v>
      </c>
      <c r="DO94">
        <v>1621616362.6</v>
      </c>
      <c r="DP94">
        <v>3</v>
      </c>
      <c r="DQ94">
        <v>-0.041</v>
      </c>
      <c r="DR94">
        <v>0.032</v>
      </c>
      <c r="DS94">
        <v>8.331</v>
      </c>
      <c r="DT94">
        <v>0.068</v>
      </c>
      <c r="DU94">
        <v>421</v>
      </c>
      <c r="DV94">
        <v>3</v>
      </c>
      <c r="DW94">
        <v>0.39</v>
      </c>
      <c r="DX94">
        <v>0.05</v>
      </c>
      <c r="DY94">
        <v>-21.1871097560976</v>
      </c>
      <c r="DZ94">
        <v>-0.0848069686411536</v>
      </c>
      <c r="EA94">
        <v>0.0918475561098669</v>
      </c>
      <c r="EB94">
        <v>1</v>
      </c>
      <c r="EC94">
        <v>854.460848484849</v>
      </c>
      <c r="ED94">
        <v>-3.11656050955262</v>
      </c>
      <c r="EE94">
        <v>0.345785195295562</v>
      </c>
      <c r="EF94">
        <v>1</v>
      </c>
      <c r="EG94">
        <v>7.39197146341463</v>
      </c>
      <c r="EH94">
        <v>0.230725296167241</v>
      </c>
      <c r="EI94">
        <v>0.0233717125833331</v>
      </c>
      <c r="EJ94">
        <v>0</v>
      </c>
      <c r="EK94">
        <v>2</v>
      </c>
      <c r="EL94">
        <v>3</v>
      </c>
      <c r="EM94" t="s">
        <v>308</v>
      </c>
      <c r="EN94">
        <v>100</v>
      </c>
      <c r="EO94">
        <v>100</v>
      </c>
      <c r="EP94">
        <v>8.184</v>
      </c>
      <c r="EQ94">
        <v>0.5222</v>
      </c>
      <c r="ER94">
        <v>5.01928744056008</v>
      </c>
      <c r="ES94">
        <v>0.0095515401478521</v>
      </c>
      <c r="ET94">
        <v>-4.08282145803731e-06</v>
      </c>
      <c r="EU94">
        <v>9.61633180237613e-10</v>
      </c>
      <c r="EV94">
        <v>0.379931883414538</v>
      </c>
      <c r="EW94">
        <v>0</v>
      </c>
      <c r="EX94">
        <v>0</v>
      </c>
      <c r="EY94">
        <v>0</v>
      </c>
      <c r="EZ94">
        <v>-4</v>
      </c>
      <c r="FA94">
        <v>2054</v>
      </c>
      <c r="FB94">
        <v>1</v>
      </c>
      <c r="FC94">
        <v>24</v>
      </c>
      <c r="FD94">
        <v>21.8</v>
      </c>
      <c r="FE94">
        <v>21.4</v>
      </c>
      <c r="FF94">
        <v>2</v>
      </c>
      <c r="FG94">
        <v>664.329</v>
      </c>
      <c r="FH94">
        <v>421.084</v>
      </c>
      <c r="FI94">
        <v>47.2496</v>
      </c>
      <c r="FJ94">
        <v>28.1979</v>
      </c>
      <c r="FK94">
        <v>30.0002</v>
      </c>
      <c r="FL94">
        <v>28.024</v>
      </c>
      <c r="FM94">
        <v>27.9908</v>
      </c>
      <c r="FN94">
        <v>21.4385</v>
      </c>
      <c r="FO94">
        <v>0</v>
      </c>
      <c r="FP94">
        <v>100</v>
      </c>
      <c r="FQ94">
        <v>49.38</v>
      </c>
      <c r="FR94">
        <v>420</v>
      </c>
      <c r="FS94">
        <v>29.2806</v>
      </c>
      <c r="FT94">
        <v>99.7512</v>
      </c>
      <c r="FU94">
        <v>100.152</v>
      </c>
    </row>
    <row r="95" spans="1:177">
      <c r="A95">
        <v>79</v>
      </c>
      <c r="B95">
        <v>1621617662.5</v>
      </c>
      <c r="C95">
        <v>1170.40000009537</v>
      </c>
      <c r="D95" t="s">
        <v>455</v>
      </c>
      <c r="E95" t="s">
        <v>456</v>
      </c>
      <c r="G95">
        <v>1621617661.5</v>
      </c>
      <c r="H95">
        <f>CD95*AF95*(BZ95-CA95)/(100*BS95*(1000-AF95*BZ95))</f>
        <v>0</v>
      </c>
      <c r="I95">
        <f>CD95*AF95*(BY95-BX95*(1000-AF95*CA95)/(1000-AF95*BZ95))/(100*BS95)</f>
        <v>0</v>
      </c>
      <c r="J95">
        <f>BX95 - IF(AF95&gt;1, I95*BS95*100.0/(AH95*CL95), 0)</f>
        <v>0</v>
      </c>
      <c r="K95">
        <f>((Q95-H95/2)*J95-I95)/(Q95+H95/2)</f>
        <v>0</v>
      </c>
      <c r="L95">
        <f>K95*(CE95+CF95)/1000.0</f>
        <v>0</v>
      </c>
      <c r="M95">
        <f>(BX95 - IF(AF95&gt;1, I95*BS95*100.0/(AH95*CL95), 0))*(CE95+CF95)/1000.0</f>
        <v>0</v>
      </c>
      <c r="N95">
        <f>2.0/((1/P95-1/O95)+SIGN(P95)*SQRT((1/P95-1/O95)*(1/P95-1/O95) + 4*BT95/((BT95+1)*(BT95+1))*(2*1/P95*1/O95-1/O95*1/O95)))</f>
        <v>0</v>
      </c>
      <c r="O95">
        <f>IF(LEFT(BU95,1)&lt;&gt;"0",IF(LEFT(BU95,1)="1",3.0,BV95),$D$5+$E$5*(CL95*CE95/($K$5*1000))+$F$5*(CL95*CE95/($K$5*1000))*MAX(MIN(BS95,$J$5),$I$5)*MAX(MIN(BS95,$J$5),$I$5)+$G$5*MAX(MIN(BS95,$J$5),$I$5)*(CL95*CE95/($K$5*1000))+$H$5*(CL95*CE95/($K$5*1000))*(CL95*CE95/($K$5*1000)))</f>
        <v>0</v>
      </c>
      <c r="P95">
        <f>H95*(1000-(1000*0.61365*exp(17.502*T95/(240.97+T95))/(CE95+CF95)+BZ95)/2)/(1000*0.61365*exp(17.502*T95/(240.97+T95))/(CE95+CF95)-BZ95)</f>
        <v>0</v>
      </c>
      <c r="Q95">
        <f>1/((BT95+1)/(N95/1.6)+1/(O95/1.37)) + BT95/((BT95+1)/(N95/1.6) + BT95/(O95/1.37))</f>
        <v>0</v>
      </c>
      <c r="R95">
        <f>(BP95*BR95)</f>
        <v>0</v>
      </c>
      <c r="S95">
        <f>(CG95+(R95+2*0.95*5.67E-8*(((CG95+$B$7)+273)^4-(CG95+273)^4)-44100*H95)/(1.84*29.3*O95+8*0.95*5.67E-8*(CG95+273)^3))</f>
        <v>0</v>
      </c>
      <c r="T95">
        <f>($C$7*CH95+$D$7*CI95+$E$7*S95)</f>
        <v>0</v>
      </c>
      <c r="U95">
        <f>0.61365*exp(17.502*T95/(240.97+T95))</f>
        <v>0</v>
      </c>
      <c r="V95">
        <f>(W95/X95*100)</f>
        <v>0</v>
      </c>
      <c r="W95">
        <f>BZ95*(CE95+CF95)/1000</f>
        <v>0</v>
      </c>
      <c r="X95">
        <f>0.61365*exp(17.502*CG95/(240.97+CG95))</f>
        <v>0</v>
      </c>
      <c r="Y95">
        <f>(U95-BZ95*(CE95+CF95)/1000)</f>
        <v>0</v>
      </c>
      <c r="Z95">
        <f>(-H95*44100)</f>
        <v>0</v>
      </c>
      <c r="AA95">
        <f>2*29.3*O95*0.92*(CG95-T95)</f>
        <v>0</v>
      </c>
      <c r="AB95">
        <f>2*0.95*5.67E-8*(((CG95+$B$7)+273)^4-(T95+273)^4)</f>
        <v>0</v>
      </c>
      <c r="AC95">
        <f>R95+AB95+Z95+AA95</f>
        <v>0</v>
      </c>
      <c r="AD95">
        <v>0</v>
      </c>
      <c r="AE95">
        <v>0</v>
      </c>
      <c r="AF95">
        <f>IF(AD95*$H$13&gt;=AH95,1.0,(AH95/(AH95-AD95*$H$13)))</f>
        <v>0</v>
      </c>
      <c r="AG95">
        <f>(AF95-1)*100</f>
        <v>0</v>
      </c>
      <c r="AH95">
        <f>MAX(0,($B$13+$C$13*CL95)/(1+$D$13*CL95)*CE95/(CG95+273)*$E$13)</f>
        <v>0</v>
      </c>
      <c r="AI95" t="s">
        <v>294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294</v>
      </c>
      <c r="AP95">
        <v>0</v>
      </c>
      <c r="AQ95">
        <v>0</v>
      </c>
      <c r="AR95">
        <f>1-AP95/AQ95</f>
        <v>0</v>
      </c>
      <c r="AS95">
        <v>0.5</v>
      </c>
      <c r="AT95">
        <f>BP95</f>
        <v>0</v>
      </c>
      <c r="AU95">
        <f>I95</f>
        <v>0</v>
      </c>
      <c r="AV95">
        <f>AR95*AS95*AT95</f>
        <v>0</v>
      </c>
      <c r="AW95">
        <f>BB95/AQ95</f>
        <v>0</v>
      </c>
      <c r="AX95">
        <f>(AU95-AN95)/AT95</f>
        <v>0</v>
      </c>
      <c r="AY95">
        <f>(AK95-AQ95)/AQ95</f>
        <v>0</v>
      </c>
      <c r="AZ95" t="s">
        <v>294</v>
      </c>
      <c r="BA95">
        <v>0</v>
      </c>
      <c r="BB95">
        <f>AQ95-BA95</f>
        <v>0</v>
      </c>
      <c r="BC95">
        <f>(AQ95-AP95)/(AQ95-BA95)</f>
        <v>0</v>
      </c>
      <c r="BD95">
        <f>(AK95-AQ95)/(AK95-BA95)</f>
        <v>0</v>
      </c>
      <c r="BE95">
        <f>(AQ95-AP95)/(AQ95-AJ95)</f>
        <v>0</v>
      </c>
      <c r="BF95">
        <f>(AK95-AQ95)/(AK95-AJ95)</f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f>$B$11*CM95+$C$11*CN95+$F$11*CO95*(1-CR95)</f>
        <v>0</v>
      </c>
      <c r="BP95">
        <f>BO95*BQ95</f>
        <v>0</v>
      </c>
      <c r="BQ95">
        <f>($B$11*$D$9+$C$11*$D$9+$F$11*((DB95+CT95)/MAX(DB95+CT95+DC95, 0.1)*$I$9+DC95/MAX(DB95+CT95+DC95, 0.1)*$J$9))/($B$11+$C$11+$F$11)</f>
        <v>0</v>
      </c>
      <c r="BR95">
        <f>($B$11*$K$9+$C$11*$K$9+$F$11*((DB95+CT95)/MAX(DB95+CT95+DC95, 0.1)*$P$9+DC95/MAX(DB95+CT95+DC95, 0.1)*$Q$9))/($B$11+$C$11+$F$11)</f>
        <v>0</v>
      </c>
      <c r="BS95">
        <v>6</v>
      </c>
      <c r="BT95">
        <v>0.5</v>
      </c>
      <c r="BU95" t="s">
        <v>295</v>
      </c>
      <c r="BV95">
        <v>2</v>
      </c>
      <c r="BW95">
        <v>1621617661.5</v>
      </c>
      <c r="BX95">
        <v>398.841</v>
      </c>
      <c r="BY95">
        <v>419.969</v>
      </c>
      <c r="BZ95">
        <v>36.4445666666667</v>
      </c>
      <c r="CA95">
        <v>29.0192333333333</v>
      </c>
      <c r="CB95">
        <v>390.656333333333</v>
      </c>
      <c r="CC95">
        <v>35.9220333333333</v>
      </c>
      <c r="CD95">
        <v>599.985666666667</v>
      </c>
      <c r="CE95">
        <v>101.269666666667</v>
      </c>
      <c r="CF95">
        <v>0.0999969666666667</v>
      </c>
      <c r="CG95">
        <v>39.4314</v>
      </c>
      <c r="CH95">
        <v>36.2801</v>
      </c>
      <c r="CI95">
        <v>999.9</v>
      </c>
      <c r="CJ95">
        <v>0</v>
      </c>
      <c r="CK95">
        <v>0</v>
      </c>
      <c r="CL95">
        <v>10010</v>
      </c>
      <c r="CM95">
        <v>0</v>
      </c>
      <c r="CN95">
        <v>2.49153</v>
      </c>
      <c r="CO95">
        <v>600.051333333333</v>
      </c>
      <c r="CP95">
        <v>0.93299</v>
      </c>
      <c r="CQ95">
        <v>0.0670098</v>
      </c>
      <c r="CR95">
        <v>0</v>
      </c>
      <c r="CS95">
        <v>852.659</v>
      </c>
      <c r="CT95">
        <v>4.99951</v>
      </c>
      <c r="CU95">
        <v>5097.66333333333</v>
      </c>
      <c r="CV95">
        <v>4814.5</v>
      </c>
      <c r="CW95">
        <v>39.104</v>
      </c>
      <c r="CX95">
        <v>42.104</v>
      </c>
      <c r="CY95">
        <v>41.062</v>
      </c>
      <c r="CZ95">
        <v>42</v>
      </c>
      <c r="DA95">
        <v>42.437</v>
      </c>
      <c r="DB95">
        <v>555.18</v>
      </c>
      <c r="DC95">
        <v>39.87</v>
      </c>
      <c r="DD95">
        <v>0</v>
      </c>
      <c r="DE95">
        <v>1621617666.4</v>
      </c>
      <c r="DF95">
        <v>0</v>
      </c>
      <c r="DG95">
        <v>853.20212</v>
      </c>
      <c r="DH95">
        <v>-5.07830767868418</v>
      </c>
      <c r="DI95">
        <v>-23.2515385055763</v>
      </c>
      <c r="DJ95">
        <v>5099.7892</v>
      </c>
      <c r="DK95">
        <v>15</v>
      </c>
      <c r="DL95">
        <v>1621616362.6</v>
      </c>
      <c r="DM95" t="s">
        <v>296</v>
      </c>
      <c r="DN95">
        <v>1621616342.1</v>
      </c>
      <c r="DO95">
        <v>1621616362.6</v>
      </c>
      <c r="DP95">
        <v>3</v>
      </c>
      <c r="DQ95">
        <v>-0.041</v>
      </c>
      <c r="DR95">
        <v>0.032</v>
      </c>
      <c r="DS95">
        <v>8.331</v>
      </c>
      <c r="DT95">
        <v>0.068</v>
      </c>
      <c r="DU95">
        <v>421</v>
      </c>
      <c r="DV95">
        <v>3</v>
      </c>
      <c r="DW95">
        <v>0.39</v>
      </c>
      <c r="DX95">
        <v>0.05</v>
      </c>
      <c r="DY95">
        <v>-21.1801317073171</v>
      </c>
      <c r="DZ95">
        <v>0.181584668989511</v>
      </c>
      <c r="EA95">
        <v>0.0893047302683602</v>
      </c>
      <c r="EB95">
        <v>1</v>
      </c>
      <c r="EC95">
        <v>853.482818181818</v>
      </c>
      <c r="ED95">
        <v>-4.71389519514837</v>
      </c>
      <c r="EE95">
        <v>0.484103448407812</v>
      </c>
      <c r="EF95">
        <v>1</v>
      </c>
      <c r="EG95">
        <v>7.42037365853659</v>
      </c>
      <c r="EH95">
        <v>0.0254211846689678</v>
      </c>
      <c r="EI95">
        <v>0.00401446880494069</v>
      </c>
      <c r="EJ95">
        <v>1</v>
      </c>
      <c r="EK95">
        <v>3</v>
      </c>
      <c r="EL95">
        <v>3</v>
      </c>
      <c r="EM95" t="s">
        <v>297</v>
      </c>
      <c r="EN95">
        <v>100</v>
      </c>
      <c r="EO95">
        <v>100</v>
      </c>
      <c r="EP95">
        <v>8.185</v>
      </c>
      <c r="EQ95">
        <v>0.5226</v>
      </c>
      <c r="ER95">
        <v>5.01928744056008</v>
      </c>
      <c r="ES95">
        <v>0.0095515401478521</v>
      </c>
      <c r="ET95">
        <v>-4.08282145803731e-06</v>
      </c>
      <c r="EU95">
        <v>9.61633180237613e-10</v>
      </c>
      <c r="EV95">
        <v>0.379931883414538</v>
      </c>
      <c r="EW95">
        <v>0</v>
      </c>
      <c r="EX95">
        <v>0</v>
      </c>
      <c r="EY95">
        <v>0</v>
      </c>
      <c r="EZ95">
        <v>-4</v>
      </c>
      <c r="FA95">
        <v>2054</v>
      </c>
      <c r="FB95">
        <v>1</v>
      </c>
      <c r="FC95">
        <v>24</v>
      </c>
      <c r="FD95">
        <v>22</v>
      </c>
      <c r="FE95">
        <v>21.7</v>
      </c>
      <c r="FF95">
        <v>2</v>
      </c>
      <c r="FG95">
        <v>664.933</v>
      </c>
      <c r="FH95">
        <v>420.705</v>
      </c>
      <c r="FI95">
        <v>47.4575</v>
      </c>
      <c r="FJ95">
        <v>28.2219</v>
      </c>
      <c r="FK95">
        <v>30.0006</v>
      </c>
      <c r="FL95">
        <v>28.0363</v>
      </c>
      <c r="FM95">
        <v>28.005</v>
      </c>
      <c r="FN95">
        <v>21.4385</v>
      </c>
      <c r="FO95">
        <v>4.48952</v>
      </c>
      <c r="FP95">
        <v>100</v>
      </c>
      <c r="FQ95">
        <v>49.85</v>
      </c>
      <c r="FR95">
        <v>420</v>
      </c>
      <c r="FS95">
        <v>28.1351</v>
      </c>
      <c r="FT95">
        <v>99.7526</v>
      </c>
      <c r="FU95">
        <v>100.15</v>
      </c>
    </row>
    <row r="96" spans="1:177">
      <c r="A96">
        <v>80</v>
      </c>
      <c r="B96">
        <v>1621617677.5</v>
      </c>
      <c r="C96">
        <v>1185.40000009537</v>
      </c>
      <c r="D96" t="s">
        <v>457</v>
      </c>
      <c r="E96" t="s">
        <v>458</v>
      </c>
      <c r="G96">
        <v>1621617676.5</v>
      </c>
      <c r="H96">
        <f>CD96*AF96*(BZ96-CA96)/(100*BS96*(1000-AF96*BZ96))</f>
        <v>0</v>
      </c>
      <c r="I96">
        <f>CD96*AF96*(BY96-BX96*(1000-AF96*CA96)/(1000-AF96*BZ96))/(100*BS96)</f>
        <v>0</v>
      </c>
      <c r="J96">
        <f>BX96 - IF(AF96&gt;1, I96*BS96*100.0/(AH96*CL96), 0)</f>
        <v>0</v>
      </c>
      <c r="K96">
        <f>((Q96-H96/2)*J96-I96)/(Q96+H96/2)</f>
        <v>0</v>
      </c>
      <c r="L96">
        <f>K96*(CE96+CF96)/1000.0</f>
        <v>0</v>
      </c>
      <c r="M96">
        <f>(BX96 - IF(AF96&gt;1, I96*BS96*100.0/(AH96*CL96), 0))*(CE96+CF96)/1000.0</f>
        <v>0</v>
      </c>
      <c r="N96">
        <f>2.0/((1/P96-1/O96)+SIGN(P96)*SQRT((1/P96-1/O96)*(1/P96-1/O96) + 4*BT96/((BT96+1)*(BT96+1))*(2*1/P96*1/O96-1/O96*1/O96)))</f>
        <v>0</v>
      </c>
      <c r="O96">
        <f>IF(LEFT(BU96,1)&lt;&gt;"0",IF(LEFT(BU96,1)="1",3.0,BV96),$D$5+$E$5*(CL96*CE96/($K$5*1000))+$F$5*(CL96*CE96/($K$5*1000))*MAX(MIN(BS96,$J$5),$I$5)*MAX(MIN(BS96,$J$5),$I$5)+$G$5*MAX(MIN(BS96,$J$5),$I$5)*(CL96*CE96/($K$5*1000))+$H$5*(CL96*CE96/($K$5*1000))*(CL96*CE96/($K$5*1000)))</f>
        <v>0</v>
      </c>
      <c r="P96">
        <f>H96*(1000-(1000*0.61365*exp(17.502*T96/(240.97+T96))/(CE96+CF96)+BZ96)/2)/(1000*0.61365*exp(17.502*T96/(240.97+T96))/(CE96+CF96)-BZ96)</f>
        <v>0</v>
      </c>
      <c r="Q96">
        <f>1/((BT96+1)/(N96/1.6)+1/(O96/1.37)) + BT96/((BT96+1)/(N96/1.6) + BT96/(O96/1.37))</f>
        <v>0</v>
      </c>
      <c r="R96">
        <f>(BP96*BR96)</f>
        <v>0</v>
      </c>
      <c r="S96">
        <f>(CG96+(R96+2*0.95*5.67E-8*(((CG96+$B$7)+273)^4-(CG96+273)^4)-44100*H96)/(1.84*29.3*O96+8*0.95*5.67E-8*(CG96+273)^3))</f>
        <v>0</v>
      </c>
      <c r="T96">
        <f>($C$7*CH96+$D$7*CI96+$E$7*S96)</f>
        <v>0</v>
      </c>
      <c r="U96">
        <f>0.61365*exp(17.502*T96/(240.97+T96))</f>
        <v>0</v>
      </c>
      <c r="V96">
        <f>(W96/X96*100)</f>
        <v>0</v>
      </c>
      <c r="W96">
        <f>BZ96*(CE96+CF96)/1000</f>
        <v>0</v>
      </c>
      <c r="X96">
        <f>0.61365*exp(17.502*CG96/(240.97+CG96))</f>
        <v>0</v>
      </c>
      <c r="Y96">
        <f>(U96-BZ96*(CE96+CF96)/1000)</f>
        <v>0</v>
      </c>
      <c r="Z96">
        <f>(-H96*44100)</f>
        <v>0</v>
      </c>
      <c r="AA96">
        <f>2*29.3*O96*0.92*(CG96-T96)</f>
        <v>0</v>
      </c>
      <c r="AB96">
        <f>2*0.95*5.67E-8*(((CG96+$B$7)+273)^4-(T96+273)^4)</f>
        <v>0</v>
      </c>
      <c r="AC96">
        <f>R96+AB96+Z96+AA96</f>
        <v>0</v>
      </c>
      <c r="AD96">
        <v>0</v>
      </c>
      <c r="AE96">
        <v>0</v>
      </c>
      <c r="AF96">
        <f>IF(AD96*$H$13&gt;=AH96,1.0,(AH96/(AH96-AD96*$H$13)))</f>
        <v>0</v>
      </c>
      <c r="AG96">
        <f>(AF96-1)*100</f>
        <v>0</v>
      </c>
      <c r="AH96">
        <f>MAX(0,($B$13+$C$13*CL96)/(1+$D$13*CL96)*CE96/(CG96+273)*$E$13)</f>
        <v>0</v>
      </c>
      <c r="AI96" t="s">
        <v>294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294</v>
      </c>
      <c r="AP96">
        <v>0</v>
      </c>
      <c r="AQ96">
        <v>0</v>
      </c>
      <c r="AR96">
        <f>1-AP96/AQ96</f>
        <v>0</v>
      </c>
      <c r="AS96">
        <v>0.5</v>
      </c>
      <c r="AT96">
        <f>BP96</f>
        <v>0</v>
      </c>
      <c r="AU96">
        <f>I96</f>
        <v>0</v>
      </c>
      <c r="AV96">
        <f>AR96*AS96*AT96</f>
        <v>0</v>
      </c>
      <c r="AW96">
        <f>BB96/AQ96</f>
        <v>0</v>
      </c>
      <c r="AX96">
        <f>(AU96-AN96)/AT96</f>
        <v>0</v>
      </c>
      <c r="AY96">
        <f>(AK96-AQ96)/AQ96</f>
        <v>0</v>
      </c>
      <c r="AZ96" t="s">
        <v>294</v>
      </c>
      <c r="BA96">
        <v>0</v>
      </c>
      <c r="BB96">
        <f>AQ96-BA96</f>
        <v>0</v>
      </c>
      <c r="BC96">
        <f>(AQ96-AP96)/(AQ96-BA96)</f>
        <v>0</v>
      </c>
      <c r="BD96">
        <f>(AK96-AQ96)/(AK96-BA96)</f>
        <v>0</v>
      </c>
      <c r="BE96">
        <f>(AQ96-AP96)/(AQ96-AJ96)</f>
        <v>0</v>
      </c>
      <c r="BF96">
        <f>(AK96-AQ96)/(AK96-AJ96)</f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f>$B$11*CM96+$C$11*CN96+$F$11*CO96*(1-CR96)</f>
        <v>0</v>
      </c>
      <c r="BP96">
        <f>BO96*BQ96</f>
        <v>0</v>
      </c>
      <c r="BQ96">
        <f>($B$11*$D$9+$C$11*$D$9+$F$11*((DB96+CT96)/MAX(DB96+CT96+DC96, 0.1)*$I$9+DC96/MAX(DB96+CT96+DC96, 0.1)*$J$9))/($B$11+$C$11+$F$11)</f>
        <v>0</v>
      </c>
      <c r="BR96">
        <f>($B$11*$K$9+$C$11*$K$9+$F$11*((DB96+CT96)/MAX(DB96+CT96+DC96, 0.1)*$P$9+DC96/MAX(DB96+CT96+DC96, 0.1)*$Q$9))/($B$11+$C$11+$F$11)</f>
        <v>0</v>
      </c>
      <c r="BS96">
        <v>6</v>
      </c>
      <c r="BT96">
        <v>0.5</v>
      </c>
      <c r="BU96" t="s">
        <v>295</v>
      </c>
      <c r="BV96">
        <v>2</v>
      </c>
      <c r="BW96">
        <v>1621617676.5</v>
      </c>
      <c r="BX96">
        <v>398.872</v>
      </c>
      <c r="BY96">
        <v>420.015333333333</v>
      </c>
      <c r="BZ96">
        <v>36.4788</v>
      </c>
      <c r="CA96">
        <v>28.9989</v>
      </c>
      <c r="CB96">
        <v>390.686666666667</v>
      </c>
      <c r="CC96">
        <v>35.9559666666667</v>
      </c>
      <c r="CD96">
        <v>600.158</v>
      </c>
      <c r="CE96">
        <v>101.267333333333</v>
      </c>
      <c r="CF96">
        <v>0.0999078666666667</v>
      </c>
      <c r="CG96">
        <v>39.6379333333333</v>
      </c>
      <c r="CH96">
        <v>36.4083333333333</v>
      </c>
      <c r="CI96">
        <v>999.9</v>
      </c>
      <c r="CJ96">
        <v>0</v>
      </c>
      <c r="CK96">
        <v>0</v>
      </c>
      <c r="CL96">
        <v>10010</v>
      </c>
      <c r="CM96">
        <v>0</v>
      </c>
      <c r="CN96">
        <v>2.60084</v>
      </c>
      <c r="CO96">
        <v>600.029333333333</v>
      </c>
      <c r="CP96">
        <v>0.93299</v>
      </c>
      <c r="CQ96">
        <v>0.0670098</v>
      </c>
      <c r="CR96">
        <v>0</v>
      </c>
      <c r="CS96">
        <v>851.753666666667</v>
      </c>
      <c r="CT96">
        <v>4.99951</v>
      </c>
      <c r="CU96">
        <v>5092.03666666667</v>
      </c>
      <c r="CV96">
        <v>4814.32</v>
      </c>
      <c r="CW96">
        <v>39.125</v>
      </c>
      <c r="CX96">
        <v>42.104</v>
      </c>
      <c r="CY96">
        <v>41.104</v>
      </c>
      <c r="CZ96">
        <v>42.062</v>
      </c>
      <c r="DA96">
        <v>42.5</v>
      </c>
      <c r="DB96">
        <v>555.156666666667</v>
      </c>
      <c r="DC96">
        <v>39.87</v>
      </c>
      <c r="DD96">
        <v>0</v>
      </c>
      <c r="DE96">
        <v>1621617681.4</v>
      </c>
      <c r="DF96">
        <v>0</v>
      </c>
      <c r="DG96">
        <v>852.091769230769</v>
      </c>
      <c r="DH96">
        <v>-4.41702564107164</v>
      </c>
      <c r="DI96">
        <v>-21.9090598165678</v>
      </c>
      <c r="DJ96">
        <v>5094.48615384615</v>
      </c>
      <c r="DK96">
        <v>15</v>
      </c>
      <c r="DL96">
        <v>1621616362.6</v>
      </c>
      <c r="DM96" t="s">
        <v>296</v>
      </c>
      <c r="DN96">
        <v>1621616342.1</v>
      </c>
      <c r="DO96">
        <v>1621616362.6</v>
      </c>
      <c r="DP96">
        <v>3</v>
      </c>
      <c r="DQ96">
        <v>-0.041</v>
      </c>
      <c r="DR96">
        <v>0.032</v>
      </c>
      <c r="DS96">
        <v>8.331</v>
      </c>
      <c r="DT96">
        <v>0.068</v>
      </c>
      <c r="DU96">
        <v>421</v>
      </c>
      <c r="DV96">
        <v>3</v>
      </c>
      <c r="DW96">
        <v>0.39</v>
      </c>
      <c r="DX96">
        <v>0.05</v>
      </c>
      <c r="DY96">
        <v>-21.1372390243902</v>
      </c>
      <c r="DZ96">
        <v>-0.0545519163763172</v>
      </c>
      <c r="EA96">
        <v>0.0735714680845867</v>
      </c>
      <c r="EB96">
        <v>1</v>
      </c>
      <c r="EC96">
        <v>852.321545454545</v>
      </c>
      <c r="ED96">
        <v>-4.39670594133879</v>
      </c>
      <c r="EE96">
        <v>0.453105920515958</v>
      </c>
      <c r="EF96">
        <v>1</v>
      </c>
      <c r="EG96">
        <v>7.4432312195122</v>
      </c>
      <c r="EH96">
        <v>0.193133101045287</v>
      </c>
      <c r="EI96">
        <v>0.0202173522662868</v>
      </c>
      <c r="EJ96">
        <v>0</v>
      </c>
      <c r="EK96">
        <v>2</v>
      </c>
      <c r="EL96">
        <v>3</v>
      </c>
      <c r="EM96" t="s">
        <v>308</v>
      </c>
      <c r="EN96">
        <v>100</v>
      </c>
      <c r="EO96">
        <v>100</v>
      </c>
      <c r="EP96">
        <v>8.186</v>
      </c>
      <c r="EQ96">
        <v>0.5228</v>
      </c>
      <c r="ER96">
        <v>5.01928744056008</v>
      </c>
      <c r="ES96">
        <v>0.0095515401478521</v>
      </c>
      <c r="ET96">
        <v>-4.08282145803731e-06</v>
      </c>
      <c r="EU96">
        <v>9.61633180237613e-10</v>
      </c>
      <c r="EV96">
        <v>0.379931883414538</v>
      </c>
      <c r="EW96">
        <v>0</v>
      </c>
      <c r="EX96">
        <v>0</v>
      </c>
      <c r="EY96">
        <v>0</v>
      </c>
      <c r="EZ96">
        <v>-4</v>
      </c>
      <c r="FA96">
        <v>2054</v>
      </c>
      <c r="FB96">
        <v>1</v>
      </c>
      <c r="FC96">
        <v>24</v>
      </c>
      <c r="FD96">
        <v>22.3</v>
      </c>
      <c r="FE96">
        <v>21.9</v>
      </c>
      <c r="FF96">
        <v>2</v>
      </c>
      <c r="FG96">
        <v>665.099</v>
      </c>
      <c r="FH96">
        <v>420.326</v>
      </c>
      <c r="FI96">
        <v>47.6522</v>
      </c>
      <c r="FJ96">
        <v>28.246</v>
      </c>
      <c r="FK96">
        <v>30.0003</v>
      </c>
      <c r="FL96">
        <v>28.0501</v>
      </c>
      <c r="FM96">
        <v>28.0191</v>
      </c>
      <c r="FN96">
        <v>21.4384</v>
      </c>
      <c r="FO96">
        <v>21.0546</v>
      </c>
      <c r="FP96">
        <v>100</v>
      </c>
      <c r="FQ96">
        <v>50.39</v>
      </c>
      <c r="FR96">
        <v>420</v>
      </c>
      <c r="FS96">
        <v>27.1221</v>
      </c>
      <c r="FT96">
        <v>99.7477</v>
      </c>
      <c r="FU96">
        <v>100.149</v>
      </c>
    </row>
    <row r="97" spans="1:177">
      <c r="A97">
        <v>81</v>
      </c>
      <c r="B97">
        <v>1621617692.5</v>
      </c>
      <c r="C97">
        <v>1200.40000009537</v>
      </c>
      <c r="D97" t="s">
        <v>459</v>
      </c>
      <c r="E97" t="s">
        <v>460</v>
      </c>
      <c r="G97">
        <v>1621617691.5</v>
      </c>
      <c r="H97">
        <f>CD97*AF97*(BZ97-CA97)/(100*BS97*(1000-AF97*BZ97))</f>
        <v>0</v>
      </c>
      <c r="I97">
        <f>CD97*AF97*(BY97-BX97*(1000-AF97*CA97)/(1000-AF97*BZ97))/(100*BS97)</f>
        <v>0</v>
      </c>
      <c r="J97">
        <f>BX97 - IF(AF97&gt;1, I97*BS97*100.0/(AH97*CL97), 0)</f>
        <v>0</v>
      </c>
      <c r="K97">
        <f>((Q97-H97/2)*J97-I97)/(Q97+H97/2)</f>
        <v>0</v>
      </c>
      <c r="L97">
        <f>K97*(CE97+CF97)/1000.0</f>
        <v>0</v>
      </c>
      <c r="M97">
        <f>(BX97 - IF(AF97&gt;1, I97*BS97*100.0/(AH97*CL97), 0))*(CE97+CF97)/1000.0</f>
        <v>0</v>
      </c>
      <c r="N97">
        <f>2.0/((1/P97-1/O97)+SIGN(P97)*SQRT((1/P97-1/O97)*(1/P97-1/O97) + 4*BT97/((BT97+1)*(BT97+1))*(2*1/P97*1/O97-1/O97*1/O97)))</f>
        <v>0</v>
      </c>
      <c r="O97">
        <f>IF(LEFT(BU97,1)&lt;&gt;"0",IF(LEFT(BU97,1)="1",3.0,BV97),$D$5+$E$5*(CL97*CE97/($K$5*1000))+$F$5*(CL97*CE97/($K$5*1000))*MAX(MIN(BS97,$J$5),$I$5)*MAX(MIN(BS97,$J$5),$I$5)+$G$5*MAX(MIN(BS97,$J$5),$I$5)*(CL97*CE97/($K$5*1000))+$H$5*(CL97*CE97/($K$5*1000))*(CL97*CE97/($K$5*1000)))</f>
        <v>0</v>
      </c>
      <c r="P97">
        <f>H97*(1000-(1000*0.61365*exp(17.502*T97/(240.97+T97))/(CE97+CF97)+BZ97)/2)/(1000*0.61365*exp(17.502*T97/(240.97+T97))/(CE97+CF97)-BZ97)</f>
        <v>0</v>
      </c>
      <c r="Q97">
        <f>1/((BT97+1)/(N97/1.6)+1/(O97/1.37)) + BT97/((BT97+1)/(N97/1.6) + BT97/(O97/1.37))</f>
        <v>0</v>
      </c>
      <c r="R97">
        <f>(BP97*BR97)</f>
        <v>0</v>
      </c>
      <c r="S97">
        <f>(CG97+(R97+2*0.95*5.67E-8*(((CG97+$B$7)+273)^4-(CG97+273)^4)-44100*H97)/(1.84*29.3*O97+8*0.95*5.67E-8*(CG97+273)^3))</f>
        <v>0</v>
      </c>
      <c r="T97">
        <f>($C$7*CH97+$D$7*CI97+$E$7*S97)</f>
        <v>0</v>
      </c>
      <c r="U97">
        <f>0.61365*exp(17.502*T97/(240.97+T97))</f>
        <v>0</v>
      </c>
      <c r="V97">
        <f>(W97/X97*100)</f>
        <v>0</v>
      </c>
      <c r="W97">
        <f>BZ97*(CE97+CF97)/1000</f>
        <v>0</v>
      </c>
      <c r="X97">
        <f>0.61365*exp(17.502*CG97/(240.97+CG97))</f>
        <v>0</v>
      </c>
      <c r="Y97">
        <f>(U97-BZ97*(CE97+CF97)/1000)</f>
        <v>0</v>
      </c>
      <c r="Z97">
        <f>(-H97*44100)</f>
        <v>0</v>
      </c>
      <c r="AA97">
        <f>2*29.3*O97*0.92*(CG97-T97)</f>
        <v>0</v>
      </c>
      <c r="AB97">
        <f>2*0.95*5.67E-8*(((CG97+$B$7)+273)^4-(T97+273)^4)</f>
        <v>0</v>
      </c>
      <c r="AC97">
        <f>R97+AB97+Z97+AA97</f>
        <v>0</v>
      </c>
      <c r="AD97">
        <v>0</v>
      </c>
      <c r="AE97">
        <v>0</v>
      </c>
      <c r="AF97">
        <f>IF(AD97*$H$13&gt;=AH97,1.0,(AH97/(AH97-AD97*$H$13)))</f>
        <v>0</v>
      </c>
      <c r="AG97">
        <f>(AF97-1)*100</f>
        <v>0</v>
      </c>
      <c r="AH97">
        <f>MAX(0,($B$13+$C$13*CL97)/(1+$D$13*CL97)*CE97/(CG97+273)*$E$13)</f>
        <v>0</v>
      </c>
      <c r="AI97" t="s">
        <v>294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294</v>
      </c>
      <c r="AP97">
        <v>0</v>
      </c>
      <c r="AQ97">
        <v>0</v>
      </c>
      <c r="AR97">
        <f>1-AP97/AQ97</f>
        <v>0</v>
      </c>
      <c r="AS97">
        <v>0.5</v>
      </c>
      <c r="AT97">
        <f>BP97</f>
        <v>0</v>
      </c>
      <c r="AU97">
        <f>I97</f>
        <v>0</v>
      </c>
      <c r="AV97">
        <f>AR97*AS97*AT97</f>
        <v>0</v>
      </c>
      <c r="AW97">
        <f>BB97/AQ97</f>
        <v>0</v>
      </c>
      <c r="AX97">
        <f>(AU97-AN97)/AT97</f>
        <v>0</v>
      </c>
      <c r="AY97">
        <f>(AK97-AQ97)/AQ97</f>
        <v>0</v>
      </c>
      <c r="AZ97" t="s">
        <v>294</v>
      </c>
      <c r="BA97">
        <v>0</v>
      </c>
      <c r="BB97">
        <f>AQ97-BA97</f>
        <v>0</v>
      </c>
      <c r="BC97">
        <f>(AQ97-AP97)/(AQ97-BA97)</f>
        <v>0</v>
      </c>
      <c r="BD97">
        <f>(AK97-AQ97)/(AK97-BA97)</f>
        <v>0</v>
      </c>
      <c r="BE97">
        <f>(AQ97-AP97)/(AQ97-AJ97)</f>
        <v>0</v>
      </c>
      <c r="BF97">
        <f>(AK97-AQ97)/(AK97-AJ97)</f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f>$B$11*CM97+$C$11*CN97+$F$11*CO97*(1-CR97)</f>
        <v>0</v>
      </c>
      <c r="BP97">
        <f>BO97*BQ97</f>
        <v>0</v>
      </c>
      <c r="BQ97">
        <f>($B$11*$D$9+$C$11*$D$9+$F$11*((DB97+CT97)/MAX(DB97+CT97+DC97, 0.1)*$I$9+DC97/MAX(DB97+CT97+DC97, 0.1)*$J$9))/($B$11+$C$11+$F$11)</f>
        <v>0</v>
      </c>
      <c r="BR97">
        <f>($B$11*$K$9+$C$11*$K$9+$F$11*((DB97+CT97)/MAX(DB97+CT97+DC97, 0.1)*$P$9+DC97/MAX(DB97+CT97+DC97, 0.1)*$Q$9))/($B$11+$C$11+$F$11)</f>
        <v>0</v>
      </c>
      <c r="BS97">
        <v>6</v>
      </c>
      <c r="BT97">
        <v>0.5</v>
      </c>
      <c r="BU97" t="s">
        <v>295</v>
      </c>
      <c r="BV97">
        <v>2</v>
      </c>
      <c r="BW97">
        <v>1621617691.5</v>
      </c>
      <c r="BX97">
        <v>398.830666666667</v>
      </c>
      <c r="BY97">
        <v>419.835</v>
      </c>
      <c r="BZ97">
        <v>36.5148666666667</v>
      </c>
      <c r="CA97">
        <v>28.9494</v>
      </c>
      <c r="CB97">
        <v>390.646</v>
      </c>
      <c r="CC97">
        <v>35.9917333333333</v>
      </c>
      <c r="CD97">
        <v>599.999666666667</v>
      </c>
      <c r="CE97">
        <v>101.266</v>
      </c>
      <c r="CF97">
        <v>0.100734</v>
      </c>
      <c r="CG97">
        <v>39.8354333333333</v>
      </c>
      <c r="CH97">
        <v>36.5416666666667</v>
      </c>
      <c r="CI97">
        <v>999.9</v>
      </c>
      <c r="CJ97">
        <v>0</v>
      </c>
      <c r="CK97">
        <v>0</v>
      </c>
      <c r="CL97">
        <v>9935</v>
      </c>
      <c r="CM97">
        <v>0</v>
      </c>
      <c r="CN97">
        <v>2.60084</v>
      </c>
      <c r="CO97">
        <v>600.018666666667</v>
      </c>
      <c r="CP97">
        <v>0.93299</v>
      </c>
      <c r="CQ97">
        <v>0.0670098</v>
      </c>
      <c r="CR97">
        <v>0</v>
      </c>
      <c r="CS97">
        <v>850.29</v>
      </c>
      <c r="CT97">
        <v>4.99951</v>
      </c>
      <c r="CU97">
        <v>5084.13666666667</v>
      </c>
      <c r="CV97">
        <v>4814.23333333333</v>
      </c>
      <c r="CW97">
        <v>39.187</v>
      </c>
      <c r="CX97">
        <v>42.125</v>
      </c>
      <c r="CY97">
        <v>41.125</v>
      </c>
      <c r="CZ97">
        <v>42.062</v>
      </c>
      <c r="DA97">
        <v>42.604</v>
      </c>
      <c r="DB97">
        <v>555.15</v>
      </c>
      <c r="DC97">
        <v>39.87</v>
      </c>
      <c r="DD97">
        <v>0</v>
      </c>
      <c r="DE97">
        <v>1621617696.4</v>
      </c>
      <c r="DF97">
        <v>0</v>
      </c>
      <c r="DG97">
        <v>850.70072</v>
      </c>
      <c r="DH97">
        <v>-4.92892307564138</v>
      </c>
      <c r="DI97">
        <v>-31.7023076677761</v>
      </c>
      <c r="DJ97">
        <v>5087.308</v>
      </c>
      <c r="DK97">
        <v>15</v>
      </c>
      <c r="DL97">
        <v>1621616362.6</v>
      </c>
      <c r="DM97" t="s">
        <v>296</v>
      </c>
      <c r="DN97">
        <v>1621616342.1</v>
      </c>
      <c r="DO97">
        <v>1621616362.6</v>
      </c>
      <c r="DP97">
        <v>3</v>
      </c>
      <c r="DQ97">
        <v>-0.041</v>
      </c>
      <c r="DR97">
        <v>0.032</v>
      </c>
      <c r="DS97">
        <v>8.331</v>
      </c>
      <c r="DT97">
        <v>0.068</v>
      </c>
      <c r="DU97">
        <v>421</v>
      </c>
      <c r="DV97">
        <v>3</v>
      </c>
      <c r="DW97">
        <v>0.39</v>
      </c>
      <c r="DX97">
        <v>0.05</v>
      </c>
      <c r="DY97">
        <v>-21.1373365853659</v>
      </c>
      <c r="DZ97">
        <v>0.143207665505182</v>
      </c>
      <c r="EA97">
        <v>0.0723784119414729</v>
      </c>
      <c r="EB97">
        <v>1</v>
      </c>
      <c r="EC97">
        <v>851.051333333333</v>
      </c>
      <c r="ED97">
        <v>-5.30982491091245</v>
      </c>
      <c r="EE97">
        <v>0.54039501078078</v>
      </c>
      <c r="EF97">
        <v>1</v>
      </c>
      <c r="EG97">
        <v>7.50391902439024</v>
      </c>
      <c r="EH97">
        <v>0.270109128919872</v>
      </c>
      <c r="EI97">
        <v>0.027051440050472</v>
      </c>
      <c r="EJ97">
        <v>0</v>
      </c>
      <c r="EK97">
        <v>2</v>
      </c>
      <c r="EL97">
        <v>3</v>
      </c>
      <c r="EM97" t="s">
        <v>308</v>
      </c>
      <c r="EN97">
        <v>100</v>
      </c>
      <c r="EO97">
        <v>100</v>
      </c>
      <c r="EP97">
        <v>8.184</v>
      </c>
      <c r="EQ97">
        <v>0.5232</v>
      </c>
      <c r="ER97">
        <v>5.01928744056008</v>
      </c>
      <c r="ES97">
        <v>0.0095515401478521</v>
      </c>
      <c r="ET97">
        <v>-4.08282145803731e-06</v>
      </c>
      <c r="EU97">
        <v>9.61633180237613e-10</v>
      </c>
      <c r="EV97">
        <v>0.379931883414538</v>
      </c>
      <c r="EW97">
        <v>0</v>
      </c>
      <c r="EX97">
        <v>0</v>
      </c>
      <c r="EY97">
        <v>0</v>
      </c>
      <c r="EZ97">
        <v>-4</v>
      </c>
      <c r="FA97">
        <v>2054</v>
      </c>
      <c r="FB97">
        <v>1</v>
      </c>
      <c r="FC97">
        <v>24</v>
      </c>
      <c r="FD97">
        <v>22.5</v>
      </c>
      <c r="FE97">
        <v>22.2</v>
      </c>
      <c r="FF97">
        <v>2</v>
      </c>
      <c r="FG97">
        <v>664.801</v>
      </c>
      <c r="FH97">
        <v>417.067</v>
      </c>
      <c r="FI97">
        <v>47.8403</v>
      </c>
      <c r="FJ97">
        <v>28.272</v>
      </c>
      <c r="FK97">
        <v>30.0004</v>
      </c>
      <c r="FL97">
        <v>28.0643</v>
      </c>
      <c r="FM97">
        <v>28.0357</v>
      </c>
      <c r="FN97">
        <v>21.4487</v>
      </c>
      <c r="FO97">
        <v>47.1219</v>
      </c>
      <c r="FP97">
        <v>100</v>
      </c>
      <c r="FQ97">
        <v>50.5</v>
      </c>
      <c r="FR97">
        <v>420</v>
      </c>
      <c r="FS97">
        <v>26.1322</v>
      </c>
      <c r="FT97">
        <v>99.7465</v>
      </c>
      <c r="FU97">
        <v>100.145</v>
      </c>
    </row>
    <row r="98" spans="1:177">
      <c r="A98">
        <v>82</v>
      </c>
      <c r="B98">
        <v>1621617707.5</v>
      </c>
      <c r="C98">
        <v>1215.40000009537</v>
      </c>
      <c r="D98" t="s">
        <v>461</v>
      </c>
      <c r="E98" t="s">
        <v>462</v>
      </c>
      <c r="G98">
        <v>1621617706.5</v>
      </c>
      <c r="H98">
        <f>CD98*AF98*(BZ98-CA98)/(100*BS98*(1000-AF98*BZ98))</f>
        <v>0</v>
      </c>
      <c r="I98">
        <f>CD98*AF98*(BY98-BX98*(1000-AF98*CA98)/(1000-AF98*BZ98))/(100*BS98)</f>
        <v>0</v>
      </c>
      <c r="J98">
        <f>BX98 - IF(AF98&gt;1, I98*BS98*100.0/(AH98*CL98), 0)</f>
        <v>0</v>
      </c>
      <c r="K98">
        <f>((Q98-H98/2)*J98-I98)/(Q98+H98/2)</f>
        <v>0</v>
      </c>
      <c r="L98">
        <f>K98*(CE98+CF98)/1000.0</f>
        <v>0</v>
      </c>
      <c r="M98">
        <f>(BX98 - IF(AF98&gt;1, I98*BS98*100.0/(AH98*CL98), 0))*(CE98+CF98)/1000.0</f>
        <v>0</v>
      </c>
      <c r="N98">
        <f>2.0/((1/P98-1/O98)+SIGN(P98)*SQRT((1/P98-1/O98)*(1/P98-1/O98) + 4*BT98/((BT98+1)*(BT98+1))*(2*1/P98*1/O98-1/O98*1/O98)))</f>
        <v>0</v>
      </c>
      <c r="O98">
        <f>IF(LEFT(BU98,1)&lt;&gt;"0",IF(LEFT(BU98,1)="1",3.0,BV98),$D$5+$E$5*(CL98*CE98/($K$5*1000))+$F$5*(CL98*CE98/($K$5*1000))*MAX(MIN(BS98,$J$5),$I$5)*MAX(MIN(BS98,$J$5),$I$5)+$G$5*MAX(MIN(BS98,$J$5),$I$5)*(CL98*CE98/($K$5*1000))+$H$5*(CL98*CE98/($K$5*1000))*(CL98*CE98/($K$5*1000)))</f>
        <v>0</v>
      </c>
      <c r="P98">
        <f>H98*(1000-(1000*0.61365*exp(17.502*T98/(240.97+T98))/(CE98+CF98)+BZ98)/2)/(1000*0.61365*exp(17.502*T98/(240.97+T98))/(CE98+CF98)-BZ98)</f>
        <v>0</v>
      </c>
      <c r="Q98">
        <f>1/((BT98+1)/(N98/1.6)+1/(O98/1.37)) + BT98/((BT98+1)/(N98/1.6) + BT98/(O98/1.37))</f>
        <v>0</v>
      </c>
      <c r="R98">
        <f>(BP98*BR98)</f>
        <v>0</v>
      </c>
      <c r="S98">
        <f>(CG98+(R98+2*0.95*5.67E-8*(((CG98+$B$7)+273)^4-(CG98+273)^4)-44100*H98)/(1.84*29.3*O98+8*0.95*5.67E-8*(CG98+273)^3))</f>
        <v>0</v>
      </c>
      <c r="T98">
        <f>($C$7*CH98+$D$7*CI98+$E$7*S98)</f>
        <v>0</v>
      </c>
      <c r="U98">
        <f>0.61365*exp(17.502*T98/(240.97+T98))</f>
        <v>0</v>
      </c>
      <c r="V98">
        <f>(W98/X98*100)</f>
        <v>0</v>
      </c>
      <c r="W98">
        <f>BZ98*(CE98+CF98)/1000</f>
        <v>0</v>
      </c>
      <c r="X98">
        <f>0.61365*exp(17.502*CG98/(240.97+CG98))</f>
        <v>0</v>
      </c>
      <c r="Y98">
        <f>(U98-BZ98*(CE98+CF98)/1000)</f>
        <v>0</v>
      </c>
      <c r="Z98">
        <f>(-H98*44100)</f>
        <v>0</v>
      </c>
      <c r="AA98">
        <f>2*29.3*O98*0.92*(CG98-T98)</f>
        <v>0</v>
      </c>
      <c r="AB98">
        <f>2*0.95*5.67E-8*(((CG98+$B$7)+273)^4-(T98+273)^4)</f>
        <v>0</v>
      </c>
      <c r="AC98">
        <f>R98+AB98+Z98+AA98</f>
        <v>0</v>
      </c>
      <c r="AD98">
        <v>0</v>
      </c>
      <c r="AE98">
        <v>0</v>
      </c>
      <c r="AF98">
        <f>IF(AD98*$H$13&gt;=AH98,1.0,(AH98/(AH98-AD98*$H$13)))</f>
        <v>0</v>
      </c>
      <c r="AG98">
        <f>(AF98-1)*100</f>
        <v>0</v>
      </c>
      <c r="AH98">
        <f>MAX(0,($B$13+$C$13*CL98)/(1+$D$13*CL98)*CE98/(CG98+273)*$E$13)</f>
        <v>0</v>
      </c>
      <c r="AI98" t="s">
        <v>294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294</v>
      </c>
      <c r="AP98">
        <v>0</v>
      </c>
      <c r="AQ98">
        <v>0</v>
      </c>
      <c r="AR98">
        <f>1-AP98/AQ98</f>
        <v>0</v>
      </c>
      <c r="AS98">
        <v>0.5</v>
      </c>
      <c r="AT98">
        <f>BP98</f>
        <v>0</v>
      </c>
      <c r="AU98">
        <f>I98</f>
        <v>0</v>
      </c>
      <c r="AV98">
        <f>AR98*AS98*AT98</f>
        <v>0</v>
      </c>
      <c r="AW98">
        <f>BB98/AQ98</f>
        <v>0</v>
      </c>
      <c r="AX98">
        <f>(AU98-AN98)/AT98</f>
        <v>0</v>
      </c>
      <c r="AY98">
        <f>(AK98-AQ98)/AQ98</f>
        <v>0</v>
      </c>
      <c r="AZ98" t="s">
        <v>294</v>
      </c>
      <c r="BA98">
        <v>0</v>
      </c>
      <c r="BB98">
        <f>AQ98-BA98</f>
        <v>0</v>
      </c>
      <c r="BC98">
        <f>(AQ98-AP98)/(AQ98-BA98)</f>
        <v>0</v>
      </c>
      <c r="BD98">
        <f>(AK98-AQ98)/(AK98-BA98)</f>
        <v>0</v>
      </c>
      <c r="BE98">
        <f>(AQ98-AP98)/(AQ98-AJ98)</f>
        <v>0</v>
      </c>
      <c r="BF98">
        <f>(AK98-AQ98)/(AK98-AJ98)</f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f>$B$11*CM98+$C$11*CN98+$F$11*CO98*(1-CR98)</f>
        <v>0</v>
      </c>
      <c r="BP98">
        <f>BO98*BQ98</f>
        <v>0</v>
      </c>
      <c r="BQ98">
        <f>($B$11*$D$9+$C$11*$D$9+$F$11*((DB98+CT98)/MAX(DB98+CT98+DC98, 0.1)*$I$9+DC98/MAX(DB98+CT98+DC98, 0.1)*$J$9))/($B$11+$C$11+$F$11)</f>
        <v>0</v>
      </c>
      <c r="BR98">
        <f>($B$11*$K$9+$C$11*$K$9+$F$11*((DB98+CT98)/MAX(DB98+CT98+DC98, 0.1)*$P$9+DC98/MAX(DB98+CT98+DC98, 0.1)*$Q$9))/($B$11+$C$11+$F$11)</f>
        <v>0</v>
      </c>
      <c r="BS98">
        <v>6</v>
      </c>
      <c r="BT98">
        <v>0.5</v>
      </c>
      <c r="BU98" t="s">
        <v>295</v>
      </c>
      <c r="BV98">
        <v>2</v>
      </c>
      <c r="BW98">
        <v>1621617706.5</v>
      </c>
      <c r="BX98">
        <v>397.098</v>
      </c>
      <c r="BY98">
        <v>419.607666666667</v>
      </c>
      <c r="BZ98">
        <v>36.5409</v>
      </c>
      <c r="CA98">
        <v>23.8240333333333</v>
      </c>
      <c r="CB98">
        <v>388.925</v>
      </c>
      <c r="CC98">
        <v>36.0175</v>
      </c>
      <c r="CD98">
        <v>600.034</v>
      </c>
      <c r="CE98">
        <v>101.267666666667</v>
      </c>
      <c r="CF98">
        <v>0.1000196</v>
      </c>
      <c r="CG98">
        <v>39.9966</v>
      </c>
      <c r="CH98">
        <v>36.3311</v>
      </c>
      <c r="CI98">
        <v>999.9</v>
      </c>
      <c r="CJ98">
        <v>0</v>
      </c>
      <c r="CK98">
        <v>0</v>
      </c>
      <c r="CL98">
        <v>9943.33333333333</v>
      </c>
      <c r="CM98">
        <v>0</v>
      </c>
      <c r="CN98">
        <v>2.5443</v>
      </c>
      <c r="CO98">
        <v>599.815</v>
      </c>
      <c r="CP98">
        <v>0.933001</v>
      </c>
      <c r="CQ98">
        <v>0.0669989333333333</v>
      </c>
      <c r="CR98">
        <v>0</v>
      </c>
      <c r="CS98">
        <v>850.813666666667</v>
      </c>
      <c r="CT98">
        <v>4.99951</v>
      </c>
      <c r="CU98">
        <v>5085.55333333333</v>
      </c>
      <c r="CV98">
        <v>4812.6</v>
      </c>
      <c r="CW98">
        <v>39.187</v>
      </c>
      <c r="CX98">
        <v>42.1663333333333</v>
      </c>
      <c r="CY98">
        <v>41.125</v>
      </c>
      <c r="CZ98">
        <v>42.083</v>
      </c>
      <c r="DA98">
        <v>42.625</v>
      </c>
      <c r="DB98">
        <v>554.963333333333</v>
      </c>
      <c r="DC98">
        <v>39.85</v>
      </c>
      <c r="DD98">
        <v>0</v>
      </c>
      <c r="DE98">
        <v>1621617711.4</v>
      </c>
      <c r="DF98">
        <v>0</v>
      </c>
      <c r="DG98">
        <v>849.997153846154</v>
      </c>
      <c r="DH98">
        <v>3.53511111657687</v>
      </c>
      <c r="DI98">
        <v>18.4885470850668</v>
      </c>
      <c r="DJ98">
        <v>5083.38038461538</v>
      </c>
      <c r="DK98">
        <v>15</v>
      </c>
      <c r="DL98">
        <v>1621616362.6</v>
      </c>
      <c r="DM98" t="s">
        <v>296</v>
      </c>
      <c r="DN98">
        <v>1621616342.1</v>
      </c>
      <c r="DO98">
        <v>1621616362.6</v>
      </c>
      <c r="DP98">
        <v>3</v>
      </c>
      <c r="DQ98">
        <v>-0.041</v>
      </c>
      <c r="DR98">
        <v>0.032</v>
      </c>
      <c r="DS98">
        <v>8.331</v>
      </c>
      <c r="DT98">
        <v>0.068</v>
      </c>
      <c r="DU98">
        <v>421</v>
      </c>
      <c r="DV98">
        <v>3</v>
      </c>
      <c r="DW98">
        <v>0.39</v>
      </c>
      <c r="DX98">
        <v>0.05</v>
      </c>
      <c r="DY98">
        <v>-21.9962536585366</v>
      </c>
      <c r="DZ98">
        <v>-6.76138327526132</v>
      </c>
      <c r="EA98">
        <v>0.866887249285869</v>
      </c>
      <c r="EB98">
        <v>0</v>
      </c>
      <c r="EC98">
        <v>850.053878787879</v>
      </c>
      <c r="ED98">
        <v>-0.645002104435807</v>
      </c>
      <c r="EE98">
        <v>0.372464499636461</v>
      </c>
      <c r="EF98">
        <v>1</v>
      </c>
      <c r="EG98">
        <v>11.094937804878</v>
      </c>
      <c r="EH98">
        <v>30.0195234146342</v>
      </c>
      <c r="EI98">
        <v>3.32649002522619</v>
      </c>
      <c r="EJ98">
        <v>0</v>
      </c>
      <c r="EK98">
        <v>1</v>
      </c>
      <c r="EL98">
        <v>3</v>
      </c>
      <c r="EM98" t="s">
        <v>315</v>
      </c>
      <c r="EN98">
        <v>100</v>
      </c>
      <c r="EO98">
        <v>100</v>
      </c>
      <c r="EP98">
        <v>8.173</v>
      </c>
      <c r="EQ98">
        <v>0.5234</v>
      </c>
      <c r="ER98">
        <v>5.01928744056008</v>
      </c>
      <c r="ES98">
        <v>0.0095515401478521</v>
      </c>
      <c r="ET98">
        <v>-4.08282145803731e-06</v>
      </c>
      <c r="EU98">
        <v>9.61633180237613e-10</v>
      </c>
      <c r="EV98">
        <v>0.379931883414538</v>
      </c>
      <c r="EW98">
        <v>0</v>
      </c>
      <c r="EX98">
        <v>0</v>
      </c>
      <c r="EY98">
        <v>0</v>
      </c>
      <c r="EZ98">
        <v>-4</v>
      </c>
      <c r="FA98">
        <v>2054</v>
      </c>
      <c r="FB98">
        <v>1</v>
      </c>
      <c r="FC98">
        <v>24</v>
      </c>
      <c r="FD98">
        <v>22.8</v>
      </c>
      <c r="FE98">
        <v>22.4</v>
      </c>
      <c r="FF98">
        <v>2</v>
      </c>
      <c r="FG98">
        <v>669.296</v>
      </c>
      <c r="FH98">
        <v>415.538</v>
      </c>
      <c r="FI98">
        <v>48.0165</v>
      </c>
      <c r="FJ98">
        <v>28.2961</v>
      </c>
      <c r="FK98">
        <v>30.0002</v>
      </c>
      <c r="FL98">
        <v>28.0762</v>
      </c>
      <c r="FM98">
        <v>28.0404</v>
      </c>
      <c r="FN98">
        <v>21.3758</v>
      </c>
      <c r="FO98">
        <v>23.3848</v>
      </c>
      <c r="FP98">
        <v>100</v>
      </c>
      <c r="FQ98">
        <v>50.5</v>
      </c>
      <c r="FR98">
        <v>420</v>
      </c>
      <c r="FS98">
        <v>25.1086</v>
      </c>
      <c r="FT98">
        <v>99.7476</v>
      </c>
      <c r="FU98">
        <v>100.151</v>
      </c>
    </row>
    <row r="99" spans="1:177">
      <c r="A99">
        <v>83</v>
      </c>
      <c r="B99">
        <v>1621617722.5</v>
      </c>
      <c r="C99">
        <v>1230.40000009537</v>
      </c>
      <c r="D99" t="s">
        <v>463</v>
      </c>
      <c r="E99" t="s">
        <v>464</v>
      </c>
      <c r="G99">
        <v>1621617721.5</v>
      </c>
      <c r="H99">
        <f>CD99*AF99*(BZ99-CA99)/(100*BS99*(1000-AF99*BZ99))</f>
        <v>0</v>
      </c>
      <c r="I99">
        <f>CD99*AF99*(BY99-BX99*(1000-AF99*CA99)/(1000-AF99*BZ99))/(100*BS99)</f>
        <v>0</v>
      </c>
      <c r="J99">
        <f>BX99 - IF(AF99&gt;1, I99*BS99*100.0/(AH99*CL99), 0)</f>
        <v>0</v>
      </c>
      <c r="K99">
        <f>((Q99-H99/2)*J99-I99)/(Q99+H99/2)</f>
        <v>0</v>
      </c>
      <c r="L99">
        <f>K99*(CE99+CF99)/1000.0</f>
        <v>0</v>
      </c>
      <c r="M99">
        <f>(BX99 - IF(AF99&gt;1, I99*BS99*100.0/(AH99*CL99), 0))*(CE99+CF99)/1000.0</f>
        <v>0</v>
      </c>
      <c r="N99">
        <f>2.0/((1/P99-1/O99)+SIGN(P99)*SQRT((1/P99-1/O99)*(1/P99-1/O99) + 4*BT99/((BT99+1)*(BT99+1))*(2*1/P99*1/O99-1/O99*1/O99)))</f>
        <v>0</v>
      </c>
      <c r="O99">
        <f>IF(LEFT(BU99,1)&lt;&gt;"0",IF(LEFT(BU99,1)="1",3.0,BV99),$D$5+$E$5*(CL99*CE99/($K$5*1000))+$F$5*(CL99*CE99/($K$5*1000))*MAX(MIN(BS99,$J$5),$I$5)*MAX(MIN(BS99,$J$5),$I$5)+$G$5*MAX(MIN(BS99,$J$5),$I$5)*(CL99*CE99/($K$5*1000))+$H$5*(CL99*CE99/($K$5*1000))*(CL99*CE99/($K$5*1000)))</f>
        <v>0</v>
      </c>
      <c r="P99">
        <f>H99*(1000-(1000*0.61365*exp(17.502*T99/(240.97+T99))/(CE99+CF99)+BZ99)/2)/(1000*0.61365*exp(17.502*T99/(240.97+T99))/(CE99+CF99)-BZ99)</f>
        <v>0</v>
      </c>
      <c r="Q99">
        <f>1/((BT99+1)/(N99/1.6)+1/(O99/1.37)) + BT99/((BT99+1)/(N99/1.6) + BT99/(O99/1.37))</f>
        <v>0</v>
      </c>
      <c r="R99">
        <f>(BP99*BR99)</f>
        <v>0</v>
      </c>
      <c r="S99">
        <f>(CG99+(R99+2*0.95*5.67E-8*(((CG99+$B$7)+273)^4-(CG99+273)^4)-44100*H99)/(1.84*29.3*O99+8*0.95*5.67E-8*(CG99+273)^3))</f>
        <v>0</v>
      </c>
      <c r="T99">
        <f>($C$7*CH99+$D$7*CI99+$E$7*S99)</f>
        <v>0</v>
      </c>
      <c r="U99">
        <f>0.61365*exp(17.502*T99/(240.97+T99))</f>
        <v>0</v>
      </c>
      <c r="V99">
        <f>(W99/X99*100)</f>
        <v>0</v>
      </c>
      <c r="W99">
        <f>BZ99*(CE99+CF99)/1000</f>
        <v>0</v>
      </c>
      <c r="X99">
        <f>0.61365*exp(17.502*CG99/(240.97+CG99))</f>
        <v>0</v>
      </c>
      <c r="Y99">
        <f>(U99-BZ99*(CE99+CF99)/1000)</f>
        <v>0</v>
      </c>
      <c r="Z99">
        <f>(-H99*44100)</f>
        <v>0</v>
      </c>
      <c r="AA99">
        <f>2*29.3*O99*0.92*(CG99-T99)</f>
        <v>0</v>
      </c>
      <c r="AB99">
        <f>2*0.95*5.67E-8*(((CG99+$B$7)+273)^4-(T99+273)^4)</f>
        <v>0</v>
      </c>
      <c r="AC99">
        <f>R99+AB99+Z99+AA99</f>
        <v>0</v>
      </c>
      <c r="AD99">
        <v>0</v>
      </c>
      <c r="AE99">
        <v>0</v>
      </c>
      <c r="AF99">
        <f>IF(AD99*$H$13&gt;=AH99,1.0,(AH99/(AH99-AD99*$H$13)))</f>
        <v>0</v>
      </c>
      <c r="AG99">
        <f>(AF99-1)*100</f>
        <v>0</v>
      </c>
      <c r="AH99">
        <f>MAX(0,($B$13+$C$13*CL99)/(1+$D$13*CL99)*CE99/(CG99+273)*$E$13)</f>
        <v>0</v>
      </c>
      <c r="AI99" t="s">
        <v>294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294</v>
      </c>
      <c r="AP99">
        <v>0</v>
      </c>
      <c r="AQ99">
        <v>0</v>
      </c>
      <c r="AR99">
        <f>1-AP99/AQ99</f>
        <v>0</v>
      </c>
      <c r="AS99">
        <v>0.5</v>
      </c>
      <c r="AT99">
        <f>BP99</f>
        <v>0</v>
      </c>
      <c r="AU99">
        <f>I99</f>
        <v>0</v>
      </c>
      <c r="AV99">
        <f>AR99*AS99*AT99</f>
        <v>0</v>
      </c>
      <c r="AW99">
        <f>BB99/AQ99</f>
        <v>0</v>
      </c>
      <c r="AX99">
        <f>(AU99-AN99)/AT99</f>
        <v>0</v>
      </c>
      <c r="AY99">
        <f>(AK99-AQ99)/AQ99</f>
        <v>0</v>
      </c>
      <c r="AZ99" t="s">
        <v>294</v>
      </c>
      <c r="BA99">
        <v>0</v>
      </c>
      <c r="BB99">
        <f>AQ99-BA99</f>
        <v>0</v>
      </c>
      <c r="BC99">
        <f>(AQ99-AP99)/(AQ99-BA99)</f>
        <v>0</v>
      </c>
      <c r="BD99">
        <f>(AK99-AQ99)/(AK99-BA99)</f>
        <v>0</v>
      </c>
      <c r="BE99">
        <f>(AQ99-AP99)/(AQ99-AJ99)</f>
        <v>0</v>
      </c>
      <c r="BF99">
        <f>(AK99-AQ99)/(AK99-AJ99)</f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f>$B$11*CM99+$C$11*CN99+$F$11*CO99*(1-CR99)</f>
        <v>0</v>
      </c>
      <c r="BP99">
        <f>BO99*BQ99</f>
        <v>0</v>
      </c>
      <c r="BQ99">
        <f>($B$11*$D$9+$C$11*$D$9+$F$11*((DB99+CT99)/MAX(DB99+CT99+DC99, 0.1)*$I$9+DC99/MAX(DB99+CT99+DC99, 0.1)*$J$9))/($B$11+$C$11+$F$11)</f>
        <v>0</v>
      </c>
      <c r="BR99">
        <f>($B$11*$K$9+$C$11*$K$9+$F$11*((DB99+CT99)/MAX(DB99+CT99+DC99, 0.1)*$P$9+DC99/MAX(DB99+CT99+DC99, 0.1)*$Q$9))/($B$11+$C$11+$F$11)</f>
        <v>0</v>
      </c>
      <c r="BS99">
        <v>6</v>
      </c>
      <c r="BT99">
        <v>0.5</v>
      </c>
      <c r="BU99" t="s">
        <v>295</v>
      </c>
      <c r="BV99">
        <v>2</v>
      </c>
      <c r="BW99">
        <v>1621617721.5</v>
      </c>
      <c r="BX99">
        <v>396.964333333333</v>
      </c>
      <c r="BY99">
        <v>420.074</v>
      </c>
      <c r="BZ99">
        <v>36.5601333333333</v>
      </c>
      <c r="CA99">
        <v>24.5481</v>
      </c>
      <c r="CB99">
        <v>388.792</v>
      </c>
      <c r="CC99">
        <v>36.0365666666667</v>
      </c>
      <c r="CD99">
        <v>600.057666666667</v>
      </c>
      <c r="CE99">
        <v>101.268333333333</v>
      </c>
      <c r="CF99">
        <v>0.100485333333333</v>
      </c>
      <c r="CG99">
        <v>40.1683666666667</v>
      </c>
      <c r="CH99">
        <v>36.489</v>
      </c>
      <c r="CI99">
        <v>999.9</v>
      </c>
      <c r="CJ99">
        <v>0</v>
      </c>
      <c r="CK99">
        <v>0</v>
      </c>
      <c r="CL99">
        <v>9970</v>
      </c>
      <c r="CM99">
        <v>0</v>
      </c>
      <c r="CN99">
        <v>2.60084</v>
      </c>
      <c r="CO99">
        <v>600.005</v>
      </c>
      <c r="CP99">
        <v>0.933042</v>
      </c>
      <c r="CQ99">
        <v>0.0669582</v>
      </c>
      <c r="CR99">
        <v>0</v>
      </c>
      <c r="CS99">
        <v>848.343</v>
      </c>
      <c r="CT99">
        <v>4.99951</v>
      </c>
      <c r="CU99">
        <v>5073.69</v>
      </c>
      <c r="CV99">
        <v>4814.2</v>
      </c>
      <c r="CW99">
        <v>39.25</v>
      </c>
      <c r="CX99">
        <v>42.187</v>
      </c>
      <c r="CY99">
        <v>41.187</v>
      </c>
      <c r="CZ99">
        <v>42.083</v>
      </c>
      <c r="DA99">
        <v>42.687</v>
      </c>
      <c r="DB99">
        <v>555.166666666667</v>
      </c>
      <c r="DC99">
        <v>39.84</v>
      </c>
      <c r="DD99">
        <v>0</v>
      </c>
      <c r="DE99">
        <v>1621617726.4</v>
      </c>
      <c r="DF99">
        <v>0</v>
      </c>
      <c r="DG99">
        <v>849.68636</v>
      </c>
      <c r="DH99">
        <v>-13.7505384455624</v>
      </c>
      <c r="DI99">
        <v>-77.5638460737902</v>
      </c>
      <c r="DJ99">
        <v>5081.624</v>
      </c>
      <c r="DK99">
        <v>15</v>
      </c>
      <c r="DL99">
        <v>1621616362.6</v>
      </c>
      <c r="DM99" t="s">
        <v>296</v>
      </c>
      <c r="DN99">
        <v>1621616342.1</v>
      </c>
      <c r="DO99">
        <v>1621616362.6</v>
      </c>
      <c r="DP99">
        <v>3</v>
      </c>
      <c r="DQ99">
        <v>-0.041</v>
      </c>
      <c r="DR99">
        <v>0.032</v>
      </c>
      <c r="DS99">
        <v>8.331</v>
      </c>
      <c r="DT99">
        <v>0.068</v>
      </c>
      <c r="DU99">
        <v>421</v>
      </c>
      <c r="DV99">
        <v>3</v>
      </c>
      <c r="DW99">
        <v>0.39</v>
      </c>
      <c r="DX99">
        <v>0.05</v>
      </c>
      <c r="DY99">
        <v>-22.8950804878049</v>
      </c>
      <c r="DZ99">
        <v>-1.28418606271771</v>
      </c>
      <c r="EA99">
        <v>0.35608511466722</v>
      </c>
      <c r="EB99">
        <v>0</v>
      </c>
      <c r="EC99">
        <v>850.007484848485</v>
      </c>
      <c r="ED99">
        <v>-6.32893599708143</v>
      </c>
      <c r="EE99">
        <v>0.816187520090979</v>
      </c>
      <c r="EF99">
        <v>1</v>
      </c>
      <c r="EG99">
        <v>12.7188268292683</v>
      </c>
      <c r="EH99">
        <v>-11.6909414634147</v>
      </c>
      <c r="EI99">
        <v>1.51982829855384</v>
      </c>
      <c r="EJ99">
        <v>0</v>
      </c>
      <c r="EK99">
        <v>1</v>
      </c>
      <c r="EL99">
        <v>3</v>
      </c>
      <c r="EM99" t="s">
        <v>315</v>
      </c>
      <c r="EN99">
        <v>100</v>
      </c>
      <c r="EO99">
        <v>100</v>
      </c>
      <c r="EP99">
        <v>8.173</v>
      </c>
      <c r="EQ99">
        <v>0.5236</v>
      </c>
      <c r="ER99">
        <v>5.01928744056008</v>
      </c>
      <c r="ES99">
        <v>0.0095515401478521</v>
      </c>
      <c r="ET99">
        <v>-4.08282145803731e-06</v>
      </c>
      <c r="EU99">
        <v>9.61633180237613e-10</v>
      </c>
      <c r="EV99">
        <v>0.379931883414538</v>
      </c>
      <c r="EW99">
        <v>0</v>
      </c>
      <c r="EX99">
        <v>0</v>
      </c>
      <c r="EY99">
        <v>0</v>
      </c>
      <c r="EZ99">
        <v>-4</v>
      </c>
      <c r="FA99">
        <v>2054</v>
      </c>
      <c r="FB99">
        <v>1</v>
      </c>
      <c r="FC99">
        <v>24</v>
      </c>
      <c r="FD99">
        <v>23</v>
      </c>
      <c r="FE99">
        <v>22.7</v>
      </c>
      <c r="FF99">
        <v>2</v>
      </c>
      <c r="FG99">
        <v>668.316</v>
      </c>
      <c r="FH99">
        <v>414.185</v>
      </c>
      <c r="FI99">
        <v>48.1818</v>
      </c>
      <c r="FJ99">
        <v>28.3184</v>
      </c>
      <c r="FK99">
        <v>30.0003</v>
      </c>
      <c r="FL99">
        <v>28.0857</v>
      </c>
      <c r="FM99">
        <v>28.0522</v>
      </c>
      <c r="FN99">
        <v>21.3832</v>
      </c>
      <c r="FO99">
        <v>25.8467</v>
      </c>
      <c r="FP99">
        <v>100</v>
      </c>
      <c r="FQ99">
        <v>50.5</v>
      </c>
      <c r="FR99">
        <v>420</v>
      </c>
      <c r="FS99">
        <v>24.0698</v>
      </c>
      <c r="FT99">
        <v>99.7476</v>
      </c>
      <c r="FU99">
        <v>100.148</v>
      </c>
    </row>
    <row r="100" spans="1:177">
      <c r="A100">
        <v>84</v>
      </c>
      <c r="B100">
        <v>1621617737.5</v>
      </c>
      <c r="C100">
        <v>1245.40000009537</v>
      </c>
      <c r="D100" t="s">
        <v>465</v>
      </c>
      <c r="E100" t="s">
        <v>466</v>
      </c>
      <c r="G100">
        <v>1621617736.5</v>
      </c>
      <c r="H100">
        <f>CD100*AF100*(BZ100-CA100)/(100*BS100*(1000-AF100*BZ100))</f>
        <v>0</v>
      </c>
      <c r="I100">
        <f>CD100*AF100*(BY100-BX100*(1000-AF100*CA100)/(1000-AF100*BZ100))/(100*BS100)</f>
        <v>0</v>
      </c>
      <c r="J100">
        <f>BX100 - IF(AF100&gt;1, I100*BS100*100.0/(AH100*CL100), 0)</f>
        <v>0</v>
      </c>
      <c r="K100">
        <f>((Q100-H100/2)*J100-I100)/(Q100+H100/2)</f>
        <v>0</v>
      </c>
      <c r="L100">
        <f>K100*(CE100+CF100)/1000.0</f>
        <v>0</v>
      </c>
      <c r="M100">
        <f>(BX100 - IF(AF100&gt;1, I100*BS100*100.0/(AH100*CL100), 0))*(CE100+CF100)/1000.0</f>
        <v>0</v>
      </c>
      <c r="N100">
        <f>2.0/((1/P100-1/O100)+SIGN(P100)*SQRT((1/P100-1/O100)*(1/P100-1/O100) + 4*BT100/((BT100+1)*(BT100+1))*(2*1/P100*1/O100-1/O100*1/O100)))</f>
        <v>0</v>
      </c>
      <c r="O100">
        <f>IF(LEFT(BU100,1)&lt;&gt;"0",IF(LEFT(BU100,1)="1",3.0,BV100),$D$5+$E$5*(CL100*CE100/($K$5*1000))+$F$5*(CL100*CE100/($K$5*1000))*MAX(MIN(BS100,$J$5),$I$5)*MAX(MIN(BS100,$J$5),$I$5)+$G$5*MAX(MIN(BS100,$J$5),$I$5)*(CL100*CE100/($K$5*1000))+$H$5*(CL100*CE100/($K$5*1000))*(CL100*CE100/($K$5*1000)))</f>
        <v>0</v>
      </c>
      <c r="P100">
        <f>H100*(1000-(1000*0.61365*exp(17.502*T100/(240.97+T100))/(CE100+CF100)+BZ100)/2)/(1000*0.61365*exp(17.502*T100/(240.97+T100))/(CE100+CF100)-BZ100)</f>
        <v>0</v>
      </c>
      <c r="Q100">
        <f>1/((BT100+1)/(N100/1.6)+1/(O100/1.37)) + BT100/((BT100+1)/(N100/1.6) + BT100/(O100/1.37))</f>
        <v>0</v>
      </c>
      <c r="R100">
        <f>(BP100*BR100)</f>
        <v>0</v>
      </c>
      <c r="S100">
        <f>(CG100+(R100+2*0.95*5.67E-8*(((CG100+$B$7)+273)^4-(CG100+273)^4)-44100*H100)/(1.84*29.3*O100+8*0.95*5.67E-8*(CG100+273)^3))</f>
        <v>0</v>
      </c>
      <c r="T100">
        <f>($C$7*CH100+$D$7*CI100+$E$7*S100)</f>
        <v>0</v>
      </c>
      <c r="U100">
        <f>0.61365*exp(17.502*T100/(240.97+T100))</f>
        <v>0</v>
      </c>
      <c r="V100">
        <f>(W100/X100*100)</f>
        <v>0</v>
      </c>
      <c r="W100">
        <f>BZ100*(CE100+CF100)/1000</f>
        <v>0</v>
      </c>
      <c r="X100">
        <f>0.61365*exp(17.502*CG100/(240.97+CG100))</f>
        <v>0</v>
      </c>
      <c r="Y100">
        <f>(U100-BZ100*(CE100+CF100)/1000)</f>
        <v>0</v>
      </c>
      <c r="Z100">
        <f>(-H100*44100)</f>
        <v>0</v>
      </c>
      <c r="AA100">
        <f>2*29.3*O100*0.92*(CG100-T100)</f>
        <v>0</v>
      </c>
      <c r="AB100">
        <f>2*0.95*5.67E-8*(((CG100+$B$7)+273)^4-(T100+273)^4)</f>
        <v>0</v>
      </c>
      <c r="AC100">
        <f>R100+AB100+Z100+AA100</f>
        <v>0</v>
      </c>
      <c r="AD100">
        <v>0</v>
      </c>
      <c r="AE100">
        <v>0</v>
      </c>
      <c r="AF100">
        <f>IF(AD100*$H$13&gt;=AH100,1.0,(AH100/(AH100-AD100*$H$13)))</f>
        <v>0</v>
      </c>
      <c r="AG100">
        <f>(AF100-1)*100</f>
        <v>0</v>
      </c>
      <c r="AH100">
        <f>MAX(0,($B$13+$C$13*CL100)/(1+$D$13*CL100)*CE100/(CG100+273)*$E$13)</f>
        <v>0</v>
      </c>
      <c r="AI100" t="s">
        <v>294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294</v>
      </c>
      <c r="AP100">
        <v>0</v>
      </c>
      <c r="AQ100">
        <v>0</v>
      </c>
      <c r="AR100">
        <f>1-AP100/AQ100</f>
        <v>0</v>
      </c>
      <c r="AS100">
        <v>0.5</v>
      </c>
      <c r="AT100">
        <f>BP100</f>
        <v>0</v>
      </c>
      <c r="AU100">
        <f>I100</f>
        <v>0</v>
      </c>
      <c r="AV100">
        <f>AR100*AS100*AT100</f>
        <v>0</v>
      </c>
      <c r="AW100">
        <f>BB100/AQ100</f>
        <v>0</v>
      </c>
      <c r="AX100">
        <f>(AU100-AN100)/AT100</f>
        <v>0</v>
      </c>
      <c r="AY100">
        <f>(AK100-AQ100)/AQ100</f>
        <v>0</v>
      </c>
      <c r="AZ100" t="s">
        <v>294</v>
      </c>
      <c r="BA100">
        <v>0</v>
      </c>
      <c r="BB100">
        <f>AQ100-BA100</f>
        <v>0</v>
      </c>
      <c r="BC100">
        <f>(AQ100-AP100)/(AQ100-BA100)</f>
        <v>0</v>
      </c>
      <c r="BD100">
        <f>(AK100-AQ100)/(AK100-BA100)</f>
        <v>0</v>
      </c>
      <c r="BE100">
        <f>(AQ100-AP100)/(AQ100-AJ100)</f>
        <v>0</v>
      </c>
      <c r="BF100">
        <f>(AK100-AQ100)/(AK100-AJ100)</f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f>$B$11*CM100+$C$11*CN100+$F$11*CO100*(1-CR100)</f>
        <v>0</v>
      </c>
      <c r="BP100">
        <f>BO100*BQ100</f>
        <v>0</v>
      </c>
      <c r="BQ100">
        <f>($B$11*$D$9+$C$11*$D$9+$F$11*((DB100+CT100)/MAX(DB100+CT100+DC100, 0.1)*$I$9+DC100/MAX(DB100+CT100+DC100, 0.1)*$J$9))/($B$11+$C$11+$F$11)</f>
        <v>0</v>
      </c>
      <c r="BR100">
        <f>($B$11*$K$9+$C$11*$K$9+$F$11*((DB100+CT100)/MAX(DB100+CT100+DC100, 0.1)*$P$9+DC100/MAX(DB100+CT100+DC100, 0.1)*$Q$9))/($B$11+$C$11+$F$11)</f>
        <v>0</v>
      </c>
      <c r="BS100">
        <v>6</v>
      </c>
      <c r="BT100">
        <v>0.5</v>
      </c>
      <c r="BU100" t="s">
        <v>295</v>
      </c>
      <c r="BV100">
        <v>2</v>
      </c>
      <c r="BW100">
        <v>1621617736.5</v>
      </c>
      <c r="BX100">
        <v>396.785333333333</v>
      </c>
      <c r="BY100">
        <v>420.164</v>
      </c>
      <c r="BZ100">
        <v>36.5787666666667</v>
      </c>
      <c r="CA100">
        <v>23.4312666666667</v>
      </c>
      <c r="CB100">
        <v>388.614333333333</v>
      </c>
      <c r="CC100">
        <v>36.0550666666667</v>
      </c>
      <c r="CD100">
        <v>600.075666666667</v>
      </c>
      <c r="CE100">
        <v>101.268666666667</v>
      </c>
      <c r="CF100">
        <v>0.0995995666666667</v>
      </c>
      <c r="CG100">
        <v>40.3462333333333</v>
      </c>
      <c r="CH100">
        <v>36.6029666666667</v>
      </c>
      <c r="CI100">
        <v>999.9</v>
      </c>
      <c r="CJ100">
        <v>0</v>
      </c>
      <c r="CK100">
        <v>0</v>
      </c>
      <c r="CL100">
        <v>10016.6666666667</v>
      </c>
      <c r="CM100">
        <v>0</v>
      </c>
      <c r="CN100">
        <v>2.60084</v>
      </c>
      <c r="CO100">
        <v>600.029333333333</v>
      </c>
      <c r="CP100">
        <v>0.93299</v>
      </c>
      <c r="CQ100">
        <v>0.0670098</v>
      </c>
      <c r="CR100">
        <v>0</v>
      </c>
      <c r="CS100">
        <v>845.374333333333</v>
      </c>
      <c r="CT100">
        <v>4.99951</v>
      </c>
      <c r="CU100">
        <v>5057.23666666667</v>
      </c>
      <c r="CV100">
        <v>4814.32</v>
      </c>
      <c r="CW100">
        <v>39.312</v>
      </c>
      <c r="CX100">
        <v>42.187</v>
      </c>
      <c r="CY100">
        <v>41.187</v>
      </c>
      <c r="CZ100">
        <v>42.125</v>
      </c>
      <c r="DA100">
        <v>42.75</v>
      </c>
      <c r="DB100">
        <v>555.156666666667</v>
      </c>
      <c r="DC100">
        <v>39.87</v>
      </c>
      <c r="DD100">
        <v>0</v>
      </c>
      <c r="DE100">
        <v>1621617741.4</v>
      </c>
      <c r="DF100">
        <v>0</v>
      </c>
      <c r="DG100">
        <v>846.568346153846</v>
      </c>
      <c r="DH100">
        <v>-11.074153847559</v>
      </c>
      <c r="DI100">
        <v>-60.5299145063158</v>
      </c>
      <c r="DJ100">
        <v>5062.99384615385</v>
      </c>
      <c r="DK100">
        <v>15</v>
      </c>
      <c r="DL100">
        <v>1621616362.6</v>
      </c>
      <c r="DM100" t="s">
        <v>296</v>
      </c>
      <c r="DN100">
        <v>1621616342.1</v>
      </c>
      <c r="DO100">
        <v>1621616362.6</v>
      </c>
      <c r="DP100">
        <v>3</v>
      </c>
      <c r="DQ100">
        <v>-0.041</v>
      </c>
      <c r="DR100">
        <v>0.032</v>
      </c>
      <c r="DS100">
        <v>8.331</v>
      </c>
      <c r="DT100">
        <v>0.068</v>
      </c>
      <c r="DU100">
        <v>421</v>
      </c>
      <c r="DV100">
        <v>3</v>
      </c>
      <c r="DW100">
        <v>0.39</v>
      </c>
      <c r="DX100">
        <v>0.05</v>
      </c>
      <c r="DY100">
        <v>-23.1615512195122</v>
      </c>
      <c r="DZ100">
        <v>-1.09433101045297</v>
      </c>
      <c r="EA100">
        <v>0.151758695048762</v>
      </c>
      <c r="EB100">
        <v>0</v>
      </c>
      <c r="EC100">
        <v>847.218878787879</v>
      </c>
      <c r="ED100">
        <v>-12.0702949016516</v>
      </c>
      <c r="EE100">
        <v>1.16075066509553</v>
      </c>
      <c r="EF100">
        <v>0</v>
      </c>
      <c r="EG100">
        <v>12.3967731707317</v>
      </c>
      <c r="EH100">
        <v>4.29521602787458</v>
      </c>
      <c r="EI100">
        <v>0.425971197941025</v>
      </c>
      <c r="EJ100">
        <v>0</v>
      </c>
      <c r="EK100">
        <v>0</v>
      </c>
      <c r="EL100">
        <v>3</v>
      </c>
      <c r="EM100" t="s">
        <v>392</v>
      </c>
      <c r="EN100">
        <v>100</v>
      </c>
      <c r="EO100">
        <v>100</v>
      </c>
      <c r="EP100">
        <v>8.171</v>
      </c>
      <c r="EQ100">
        <v>0.5238</v>
      </c>
      <c r="ER100">
        <v>5.01928744056008</v>
      </c>
      <c r="ES100">
        <v>0.0095515401478521</v>
      </c>
      <c r="ET100">
        <v>-4.08282145803731e-06</v>
      </c>
      <c r="EU100">
        <v>9.61633180237613e-10</v>
      </c>
      <c r="EV100">
        <v>0.379931883414538</v>
      </c>
      <c r="EW100">
        <v>0</v>
      </c>
      <c r="EX100">
        <v>0</v>
      </c>
      <c r="EY100">
        <v>0</v>
      </c>
      <c r="EZ100">
        <v>-4</v>
      </c>
      <c r="FA100">
        <v>2054</v>
      </c>
      <c r="FB100">
        <v>1</v>
      </c>
      <c r="FC100">
        <v>24</v>
      </c>
      <c r="FD100">
        <v>23.3</v>
      </c>
      <c r="FE100">
        <v>22.9</v>
      </c>
      <c r="FF100">
        <v>2</v>
      </c>
      <c r="FG100">
        <v>668.739</v>
      </c>
      <c r="FH100">
        <v>412.801</v>
      </c>
      <c r="FI100">
        <v>48.3349</v>
      </c>
      <c r="FJ100">
        <v>28.3396</v>
      </c>
      <c r="FK100">
        <v>30.0002</v>
      </c>
      <c r="FL100">
        <v>28.0957</v>
      </c>
      <c r="FM100">
        <v>28.0593</v>
      </c>
      <c r="FN100">
        <v>21.368</v>
      </c>
      <c r="FO100">
        <v>29.3926</v>
      </c>
      <c r="FP100">
        <v>100</v>
      </c>
      <c r="FQ100">
        <v>50.5</v>
      </c>
      <c r="FR100">
        <v>420</v>
      </c>
      <c r="FS100">
        <v>23.0055</v>
      </c>
      <c r="FT100">
        <v>99.7496</v>
      </c>
      <c r="FU100">
        <v>100.149</v>
      </c>
    </row>
    <row r="101" spans="1:177">
      <c r="A101">
        <v>85</v>
      </c>
      <c r="B101">
        <v>1621617752.5</v>
      </c>
      <c r="C101">
        <v>1260.40000009537</v>
      </c>
      <c r="D101" t="s">
        <v>467</v>
      </c>
      <c r="E101" t="s">
        <v>468</v>
      </c>
      <c r="G101">
        <v>1621617751.5</v>
      </c>
      <c r="H101">
        <f>CD101*AF101*(BZ101-CA101)/(100*BS101*(1000-AF101*BZ101))</f>
        <v>0</v>
      </c>
      <c r="I101">
        <f>CD101*AF101*(BY101-BX101*(1000-AF101*CA101)/(1000-AF101*BZ101))/(100*BS101)</f>
        <v>0</v>
      </c>
      <c r="J101">
        <f>BX101 - IF(AF101&gt;1, I101*BS101*100.0/(AH101*CL101), 0)</f>
        <v>0</v>
      </c>
      <c r="K101">
        <f>((Q101-H101/2)*J101-I101)/(Q101+H101/2)</f>
        <v>0</v>
      </c>
      <c r="L101">
        <f>K101*(CE101+CF101)/1000.0</f>
        <v>0</v>
      </c>
      <c r="M101">
        <f>(BX101 - IF(AF101&gt;1, I101*BS101*100.0/(AH101*CL101), 0))*(CE101+CF101)/1000.0</f>
        <v>0</v>
      </c>
      <c r="N101">
        <f>2.0/((1/P101-1/O101)+SIGN(P101)*SQRT((1/P101-1/O101)*(1/P101-1/O101) + 4*BT101/((BT101+1)*(BT101+1))*(2*1/P101*1/O101-1/O101*1/O101)))</f>
        <v>0</v>
      </c>
      <c r="O101">
        <f>IF(LEFT(BU101,1)&lt;&gt;"0",IF(LEFT(BU101,1)="1",3.0,BV101),$D$5+$E$5*(CL101*CE101/($K$5*1000))+$F$5*(CL101*CE101/($K$5*1000))*MAX(MIN(BS101,$J$5),$I$5)*MAX(MIN(BS101,$J$5),$I$5)+$G$5*MAX(MIN(BS101,$J$5),$I$5)*(CL101*CE101/($K$5*1000))+$H$5*(CL101*CE101/($K$5*1000))*(CL101*CE101/($K$5*1000)))</f>
        <v>0</v>
      </c>
      <c r="P101">
        <f>H101*(1000-(1000*0.61365*exp(17.502*T101/(240.97+T101))/(CE101+CF101)+BZ101)/2)/(1000*0.61365*exp(17.502*T101/(240.97+T101))/(CE101+CF101)-BZ101)</f>
        <v>0</v>
      </c>
      <c r="Q101">
        <f>1/((BT101+1)/(N101/1.6)+1/(O101/1.37)) + BT101/((BT101+1)/(N101/1.6) + BT101/(O101/1.37))</f>
        <v>0</v>
      </c>
      <c r="R101">
        <f>(BP101*BR101)</f>
        <v>0</v>
      </c>
      <c r="S101">
        <f>(CG101+(R101+2*0.95*5.67E-8*(((CG101+$B$7)+273)^4-(CG101+273)^4)-44100*H101)/(1.84*29.3*O101+8*0.95*5.67E-8*(CG101+273)^3))</f>
        <v>0</v>
      </c>
      <c r="T101">
        <f>($C$7*CH101+$D$7*CI101+$E$7*S101)</f>
        <v>0</v>
      </c>
      <c r="U101">
        <f>0.61365*exp(17.502*T101/(240.97+T101))</f>
        <v>0</v>
      </c>
      <c r="V101">
        <f>(W101/X101*100)</f>
        <v>0</v>
      </c>
      <c r="W101">
        <f>BZ101*(CE101+CF101)/1000</f>
        <v>0</v>
      </c>
      <c r="X101">
        <f>0.61365*exp(17.502*CG101/(240.97+CG101))</f>
        <v>0</v>
      </c>
      <c r="Y101">
        <f>(U101-BZ101*(CE101+CF101)/1000)</f>
        <v>0</v>
      </c>
      <c r="Z101">
        <f>(-H101*44100)</f>
        <v>0</v>
      </c>
      <c r="AA101">
        <f>2*29.3*O101*0.92*(CG101-T101)</f>
        <v>0</v>
      </c>
      <c r="AB101">
        <f>2*0.95*5.67E-8*(((CG101+$B$7)+273)^4-(T101+273)^4)</f>
        <v>0</v>
      </c>
      <c r="AC101">
        <f>R101+AB101+Z101+AA101</f>
        <v>0</v>
      </c>
      <c r="AD101">
        <v>0</v>
      </c>
      <c r="AE101">
        <v>0</v>
      </c>
      <c r="AF101">
        <f>IF(AD101*$H$13&gt;=AH101,1.0,(AH101/(AH101-AD101*$H$13)))</f>
        <v>0</v>
      </c>
      <c r="AG101">
        <f>(AF101-1)*100</f>
        <v>0</v>
      </c>
      <c r="AH101">
        <f>MAX(0,($B$13+$C$13*CL101)/(1+$D$13*CL101)*CE101/(CG101+273)*$E$13)</f>
        <v>0</v>
      </c>
      <c r="AI101" t="s">
        <v>294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294</v>
      </c>
      <c r="AP101">
        <v>0</v>
      </c>
      <c r="AQ101">
        <v>0</v>
      </c>
      <c r="AR101">
        <f>1-AP101/AQ101</f>
        <v>0</v>
      </c>
      <c r="AS101">
        <v>0.5</v>
      </c>
      <c r="AT101">
        <f>BP101</f>
        <v>0</v>
      </c>
      <c r="AU101">
        <f>I101</f>
        <v>0</v>
      </c>
      <c r="AV101">
        <f>AR101*AS101*AT101</f>
        <v>0</v>
      </c>
      <c r="AW101">
        <f>BB101/AQ101</f>
        <v>0</v>
      </c>
      <c r="AX101">
        <f>(AU101-AN101)/AT101</f>
        <v>0</v>
      </c>
      <c r="AY101">
        <f>(AK101-AQ101)/AQ101</f>
        <v>0</v>
      </c>
      <c r="AZ101" t="s">
        <v>294</v>
      </c>
      <c r="BA101">
        <v>0</v>
      </c>
      <c r="BB101">
        <f>AQ101-BA101</f>
        <v>0</v>
      </c>
      <c r="BC101">
        <f>(AQ101-AP101)/(AQ101-BA101)</f>
        <v>0</v>
      </c>
      <c r="BD101">
        <f>(AK101-AQ101)/(AK101-BA101)</f>
        <v>0</v>
      </c>
      <c r="BE101">
        <f>(AQ101-AP101)/(AQ101-AJ101)</f>
        <v>0</v>
      </c>
      <c r="BF101">
        <f>(AK101-AQ101)/(AK101-AJ101)</f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f>$B$11*CM101+$C$11*CN101+$F$11*CO101*(1-CR101)</f>
        <v>0</v>
      </c>
      <c r="BP101">
        <f>BO101*BQ101</f>
        <v>0</v>
      </c>
      <c r="BQ101">
        <f>($B$11*$D$9+$C$11*$D$9+$F$11*((DB101+CT101)/MAX(DB101+CT101+DC101, 0.1)*$I$9+DC101/MAX(DB101+CT101+DC101, 0.1)*$J$9))/($B$11+$C$11+$F$11)</f>
        <v>0</v>
      </c>
      <c r="BR101">
        <f>($B$11*$K$9+$C$11*$K$9+$F$11*((DB101+CT101)/MAX(DB101+CT101+DC101, 0.1)*$P$9+DC101/MAX(DB101+CT101+DC101, 0.1)*$Q$9))/($B$11+$C$11+$F$11)</f>
        <v>0</v>
      </c>
      <c r="BS101">
        <v>6</v>
      </c>
      <c r="BT101">
        <v>0.5</v>
      </c>
      <c r="BU101" t="s">
        <v>295</v>
      </c>
      <c r="BV101">
        <v>2</v>
      </c>
      <c r="BW101">
        <v>1621617751.5</v>
      </c>
      <c r="BX101">
        <v>396.387666666667</v>
      </c>
      <c r="BY101">
        <v>420.090333333333</v>
      </c>
      <c r="BZ101">
        <v>36.5994333333333</v>
      </c>
      <c r="CA101">
        <v>22.4146</v>
      </c>
      <c r="CB101">
        <v>388.219333333333</v>
      </c>
      <c r="CC101">
        <v>36.0755333333333</v>
      </c>
      <c r="CD101">
        <v>599.877666666667</v>
      </c>
      <c r="CE101">
        <v>101.269333333333</v>
      </c>
      <c r="CF101">
        <v>0.100289833333333</v>
      </c>
      <c r="CG101">
        <v>40.5068666666667</v>
      </c>
      <c r="CH101">
        <v>36.6618</v>
      </c>
      <c r="CI101">
        <v>999.9</v>
      </c>
      <c r="CJ101">
        <v>0</v>
      </c>
      <c r="CK101">
        <v>0</v>
      </c>
      <c r="CL101">
        <v>9980</v>
      </c>
      <c r="CM101">
        <v>0</v>
      </c>
      <c r="CN101">
        <v>2.60084</v>
      </c>
      <c r="CO101">
        <v>600.021</v>
      </c>
      <c r="CP101">
        <v>0.93299</v>
      </c>
      <c r="CQ101">
        <v>0.0670098</v>
      </c>
      <c r="CR101">
        <v>0</v>
      </c>
      <c r="CS101">
        <v>843.473666666667</v>
      </c>
      <c r="CT101">
        <v>4.99951</v>
      </c>
      <c r="CU101">
        <v>5046.27666666667</v>
      </c>
      <c r="CV101">
        <v>4814.25333333333</v>
      </c>
      <c r="CW101">
        <v>39.312</v>
      </c>
      <c r="CX101">
        <v>42.187</v>
      </c>
      <c r="CY101">
        <v>41.25</v>
      </c>
      <c r="CZ101">
        <v>42.187</v>
      </c>
      <c r="DA101">
        <v>42.7913333333333</v>
      </c>
      <c r="DB101">
        <v>555.15</v>
      </c>
      <c r="DC101">
        <v>39.87</v>
      </c>
      <c r="DD101">
        <v>0</v>
      </c>
      <c r="DE101">
        <v>1621617756.4</v>
      </c>
      <c r="DF101">
        <v>0</v>
      </c>
      <c r="DG101">
        <v>844.35112</v>
      </c>
      <c r="DH101">
        <v>-8.32569229159</v>
      </c>
      <c r="DI101">
        <v>-42.2399999809281</v>
      </c>
      <c r="DJ101">
        <v>5050.1104</v>
      </c>
      <c r="DK101">
        <v>15</v>
      </c>
      <c r="DL101">
        <v>1621616362.6</v>
      </c>
      <c r="DM101" t="s">
        <v>296</v>
      </c>
      <c r="DN101">
        <v>1621616342.1</v>
      </c>
      <c r="DO101">
        <v>1621616362.6</v>
      </c>
      <c r="DP101">
        <v>3</v>
      </c>
      <c r="DQ101">
        <v>-0.041</v>
      </c>
      <c r="DR101">
        <v>0.032</v>
      </c>
      <c r="DS101">
        <v>8.331</v>
      </c>
      <c r="DT101">
        <v>0.068</v>
      </c>
      <c r="DU101">
        <v>421</v>
      </c>
      <c r="DV101">
        <v>3</v>
      </c>
      <c r="DW101">
        <v>0.39</v>
      </c>
      <c r="DX101">
        <v>0.05</v>
      </c>
      <c r="DY101">
        <v>-23.4775268292683</v>
      </c>
      <c r="DZ101">
        <v>-1.51162578397216</v>
      </c>
      <c r="EA101">
        <v>0.168580930878318</v>
      </c>
      <c r="EB101">
        <v>0</v>
      </c>
      <c r="EC101">
        <v>844.817121212121</v>
      </c>
      <c r="ED101">
        <v>-7.86204214484154</v>
      </c>
      <c r="EE101">
        <v>0.768107385073597</v>
      </c>
      <c r="EF101">
        <v>1</v>
      </c>
      <c r="EG101">
        <v>13.5292219512195</v>
      </c>
      <c r="EH101">
        <v>4.47890592334494</v>
      </c>
      <c r="EI101">
        <v>0.442765099596369</v>
      </c>
      <c r="EJ101">
        <v>0</v>
      </c>
      <c r="EK101">
        <v>1</v>
      </c>
      <c r="EL101">
        <v>3</v>
      </c>
      <c r="EM101" t="s">
        <v>315</v>
      </c>
      <c r="EN101">
        <v>100</v>
      </c>
      <c r="EO101">
        <v>100</v>
      </c>
      <c r="EP101">
        <v>8.168</v>
      </c>
      <c r="EQ101">
        <v>0.5239</v>
      </c>
      <c r="ER101">
        <v>5.01928744056008</v>
      </c>
      <c r="ES101">
        <v>0.0095515401478521</v>
      </c>
      <c r="ET101">
        <v>-4.08282145803731e-06</v>
      </c>
      <c r="EU101">
        <v>9.61633180237613e-10</v>
      </c>
      <c r="EV101">
        <v>0.379931883414538</v>
      </c>
      <c r="EW101">
        <v>0</v>
      </c>
      <c r="EX101">
        <v>0</v>
      </c>
      <c r="EY101">
        <v>0</v>
      </c>
      <c r="EZ101">
        <v>-4</v>
      </c>
      <c r="FA101">
        <v>2054</v>
      </c>
      <c r="FB101">
        <v>1</v>
      </c>
      <c r="FC101">
        <v>24</v>
      </c>
      <c r="FD101">
        <v>23.5</v>
      </c>
      <c r="FE101">
        <v>23.2</v>
      </c>
      <c r="FF101">
        <v>2</v>
      </c>
      <c r="FG101">
        <v>669.163</v>
      </c>
      <c r="FH101">
        <v>411.217</v>
      </c>
      <c r="FI101">
        <v>48.4811</v>
      </c>
      <c r="FJ101">
        <v>28.3595</v>
      </c>
      <c r="FK101">
        <v>30.0005</v>
      </c>
      <c r="FL101">
        <v>28.1052</v>
      </c>
      <c r="FM101">
        <v>28.0712</v>
      </c>
      <c r="FN101">
        <v>21.355</v>
      </c>
      <c r="FO101">
        <v>32.7083</v>
      </c>
      <c r="FP101">
        <v>99.6257</v>
      </c>
      <c r="FQ101">
        <v>50.5</v>
      </c>
      <c r="FR101">
        <v>420</v>
      </c>
      <c r="FS101">
        <v>21.9146</v>
      </c>
      <c r="FT101">
        <v>99.7453</v>
      </c>
      <c r="FU101">
        <v>100.151</v>
      </c>
    </row>
    <row r="102" spans="1:177">
      <c r="A102">
        <v>86</v>
      </c>
      <c r="B102">
        <v>1621617767.5</v>
      </c>
      <c r="C102">
        <v>1275.40000009537</v>
      </c>
      <c r="D102" t="s">
        <v>469</v>
      </c>
      <c r="E102" t="s">
        <v>470</v>
      </c>
      <c r="G102">
        <v>1621617766.5</v>
      </c>
      <c r="H102">
        <f>CD102*AF102*(BZ102-CA102)/(100*BS102*(1000-AF102*BZ102))</f>
        <v>0</v>
      </c>
      <c r="I102">
        <f>CD102*AF102*(BY102-BX102*(1000-AF102*CA102)/(1000-AF102*BZ102))/(100*BS102)</f>
        <v>0</v>
      </c>
      <c r="J102">
        <f>BX102 - IF(AF102&gt;1, I102*BS102*100.0/(AH102*CL102), 0)</f>
        <v>0</v>
      </c>
      <c r="K102">
        <f>((Q102-H102/2)*J102-I102)/(Q102+H102/2)</f>
        <v>0</v>
      </c>
      <c r="L102">
        <f>K102*(CE102+CF102)/1000.0</f>
        <v>0</v>
      </c>
      <c r="M102">
        <f>(BX102 - IF(AF102&gt;1, I102*BS102*100.0/(AH102*CL102), 0))*(CE102+CF102)/1000.0</f>
        <v>0</v>
      </c>
      <c r="N102">
        <f>2.0/((1/P102-1/O102)+SIGN(P102)*SQRT((1/P102-1/O102)*(1/P102-1/O102) + 4*BT102/((BT102+1)*(BT102+1))*(2*1/P102*1/O102-1/O102*1/O102)))</f>
        <v>0</v>
      </c>
      <c r="O102">
        <f>IF(LEFT(BU102,1)&lt;&gt;"0",IF(LEFT(BU102,1)="1",3.0,BV102),$D$5+$E$5*(CL102*CE102/($K$5*1000))+$F$5*(CL102*CE102/($K$5*1000))*MAX(MIN(BS102,$J$5),$I$5)*MAX(MIN(BS102,$J$5),$I$5)+$G$5*MAX(MIN(BS102,$J$5),$I$5)*(CL102*CE102/($K$5*1000))+$H$5*(CL102*CE102/($K$5*1000))*(CL102*CE102/($K$5*1000)))</f>
        <v>0</v>
      </c>
      <c r="P102">
        <f>H102*(1000-(1000*0.61365*exp(17.502*T102/(240.97+T102))/(CE102+CF102)+BZ102)/2)/(1000*0.61365*exp(17.502*T102/(240.97+T102))/(CE102+CF102)-BZ102)</f>
        <v>0</v>
      </c>
      <c r="Q102">
        <f>1/((BT102+1)/(N102/1.6)+1/(O102/1.37)) + BT102/((BT102+1)/(N102/1.6) + BT102/(O102/1.37))</f>
        <v>0</v>
      </c>
      <c r="R102">
        <f>(BP102*BR102)</f>
        <v>0</v>
      </c>
      <c r="S102">
        <f>(CG102+(R102+2*0.95*5.67E-8*(((CG102+$B$7)+273)^4-(CG102+273)^4)-44100*H102)/(1.84*29.3*O102+8*0.95*5.67E-8*(CG102+273)^3))</f>
        <v>0</v>
      </c>
      <c r="T102">
        <f>($C$7*CH102+$D$7*CI102+$E$7*S102)</f>
        <v>0</v>
      </c>
      <c r="U102">
        <f>0.61365*exp(17.502*T102/(240.97+T102))</f>
        <v>0</v>
      </c>
      <c r="V102">
        <f>(W102/X102*100)</f>
        <v>0</v>
      </c>
      <c r="W102">
        <f>BZ102*(CE102+CF102)/1000</f>
        <v>0</v>
      </c>
      <c r="X102">
        <f>0.61365*exp(17.502*CG102/(240.97+CG102))</f>
        <v>0</v>
      </c>
      <c r="Y102">
        <f>(U102-BZ102*(CE102+CF102)/1000)</f>
        <v>0</v>
      </c>
      <c r="Z102">
        <f>(-H102*44100)</f>
        <v>0</v>
      </c>
      <c r="AA102">
        <f>2*29.3*O102*0.92*(CG102-T102)</f>
        <v>0</v>
      </c>
      <c r="AB102">
        <f>2*0.95*5.67E-8*(((CG102+$B$7)+273)^4-(T102+273)^4)</f>
        <v>0</v>
      </c>
      <c r="AC102">
        <f>R102+AB102+Z102+AA102</f>
        <v>0</v>
      </c>
      <c r="AD102">
        <v>0</v>
      </c>
      <c r="AE102">
        <v>0</v>
      </c>
      <c r="AF102">
        <f>IF(AD102*$H$13&gt;=AH102,1.0,(AH102/(AH102-AD102*$H$13)))</f>
        <v>0</v>
      </c>
      <c r="AG102">
        <f>(AF102-1)*100</f>
        <v>0</v>
      </c>
      <c r="AH102">
        <f>MAX(0,($B$13+$C$13*CL102)/(1+$D$13*CL102)*CE102/(CG102+273)*$E$13)</f>
        <v>0</v>
      </c>
      <c r="AI102" t="s">
        <v>294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294</v>
      </c>
      <c r="AP102">
        <v>0</v>
      </c>
      <c r="AQ102">
        <v>0</v>
      </c>
      <c r="AR102">
        <f>1-AP102/AQ102</f>
        <v>0</v>
      </c>
      <c r="AS102">
        <v>0.5</v>
      </c>
      <c r="AT102">
        <f>BP102</f>
        <v>0</v>
      </c>
      <c r="AU102">
        <f>I102</f>
        <v>0</v>
      </c>
      <c r="AV102">
        <f>AR102*AS102*AT102</f>
        <v>0</v>
      </c>
      <c r="AW102">
        <f>BB102/AQ102</f>
        <v>0</v>
      </c>
      <c r="AX102">
        <f>(AU102-AN102)/AT102</f>
        <v>0</v>
      </c>
      <c r="AY102">
        <f>(AK102-AQ102)/AQ102</f>
        <v>0</v>
      </c>
      <c r="AZ102" t="s">
        <v>294</v>
      </c>
      <c r="BA102">
        <v>0</v>
      </c>
      <c r="BB102">
        <f>AQ102-BA102</f>
        <v>0</v>
      </c>
      <c r="BC102">
        <f>(AQ102-AP102)/(AQ102-BA102)</f>
        <v>0</v>
      </c>
      <c r="BD102">
        <f>(AK102-AQ102)/(AK102-BA102)</f>
        <v>0</v>
      </c>
      <c r="BE102">
        <f>(AQ102-AP102)/(AQ102-AJ102)</f>
        <v>0</v>
      </c>
      <c r="BF102">
        <f>(AK102-AQ102)/(AK102-AJ102)</f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f>$B$11*CM102+$C$11*CN102+$F$11*CO102*(1-CR102)</f>
        <v>0</v>
      </c>
      <c r="BP102">
        <f>BO102*BQ102</f>
        <v>0</v>
      </c>
      <c r="BQ102">
        <f>($B$11*$D$9+$C$11*$D$9+$F$11*((DB102+CT102)/MAX(DB102+CT102+DC102, 0.1)*$I$9+DC102/MAX(DB102+CT102+DC102, 0.1)*$J$9))/($B$11+$C$11+$F$11)</f>
        <v>0</v>
      </c>
      <c r="BR102">
        <f>($B$11*$K$9+$C$11*$K$9+$F$11*((DB102+CT102)/MAX(DB102+CT102+DC102, 0.1)*$P$9+DC102/MAX(DB102+CT102+DC102, 0.1)*$Q$9))/($B$11+$C$11+$F$11)</f>
        <v>0</v>
      </c>
      <c r="BS102">
        <v>6</v>
      </c>
      <c r="BT102">
        <v>0.5</v>
      </c>
      <c r="BU102" t="s">
        <v>295</v>
      </c>
      <c r="BV102">
        <v>2</v>
      </c>
      <c r="BW102">
        <v>1621617766.5</v>
      </c>
      <c r="BX102">
        <v>395.948333333333</v>
      </c>
      <c r="BY102">
        <v>420.099666666667</v>
      </c>
      <c r="BZ102">
        <v>36.6164</v>
      </c>
      <c r="CA102">
        <v>21.1735333333333</v>
      </c>
      <c r="CB102">
        <v>387.783</v>
      </c>
      <c r="CC102">
        <v>36.0923666666667</v>
      </c>
      <c r="CD102">
        <v>599.915</v>
      </c>
      <c r="CE102">
        <v>101.272333333333</v>
      </c>
      <c r="CF102">
        <v>0.0999951333333333</v>
      </c>
      <c r="CG102">
        <v>40.6629333333333</v>
      </c>
      <c r="CH102">
        <v>36.7007666666667</v>
      </c>
      <c r="CI102">
        <v>999.9</v>
      </c>
      <c r="CJ102">
        <v>0</v>
      </c>
      <c r="CK102">
        <v>0</v>
      </c>
      <c r="CL102">
        <v>10003.3333333333</v>
      </c>
      <c r="CM102">
        <v>0</v>
      </c>
      <c r="CN102">
        <v>2.60084</v>
      </c>
      <c r="CO102">
        <v>600.018</v>
      </c>
      <c r="CP102">
        <v>0.93299</v>
      </c>
      <c r="CQ102">
        <v>0.0670098</v>
      </c>
      <c r="CR102">
        <v>0</v>
      </c>
      <c r="CS102">
        <v>841.607</v>
      </c>
      <c r="CT102">
        <v>4.99951</v>
      </c>
      <c r="CU102">
        <v>5035.19333333333</v>
      </c>
      <c r="CV102">
        <v>4814.23</v>
      </c>
      <c r="CW102">
        <v>39.375</v>
      </c>
      <c r="CX102">
        <v>42.25</v>
      </c>
      <c r="CY102">
        <v>41.312</v>
      </c>
      <c r="CZ102">
        <v>42.187</v>
      </c>
      <c r="DA102">
        <v>42.875</v>
      </c>
      <c r="DB102">
        <v>555.15</v>
      </c>
      <c r="DC102">
        <v>39.87</v>
      </c>
      <c r="DD102">
        <v>0</v>
      </c>
      <c r="DE102">
        <v>1621617771.4</v>
      </c>
      <c r="DF102">
        <v>0</v>
      </c>
      <c r="DG102">
        <v>842.3955</v>
      </c>
      <c r="DH102">
        <v>-7.25288889640283</v>
      </c>
      <c r="DI102">
        <v>-41.3811966076724</v>
      </c>
      <c r="DJ102">
        <v>5039.46153846154</v>
      </c>
      <c r="DK102">
        <v>15</v>
      </c>
      <c r="DL102">
        <v>1621616362.6</v>
      </c>
      <c r="DM102" t="s">
        <v>296</v>
      </c>
      <c r="DN102">
        <v>1621616342.1</v>
      </c>
      <c r="DO102">
        <v>1621616362.6</v>
      </c>
      <c r="DP102">
        <v>3</v>
      </c>
      <c r="DQ102">
        <v>-0.041</v>
      </c>
      <c r="DR102">
        <v>0.032</v>
      </c>
      <c r="DS102">
        <v>8.331</v>
      </c>
      <c r="DT102">
        <v>0.068</v>
      </c>
      <c r="DU102">
        <v>421</v>
      </c>
      <c r="DV102">
        <v>3</v>
      </c>
      <c r="DW102">
        <v>0.39</v>
      </c>
      <c r="DX102">
        <v>0.05</v>
      </c>
      <c r="DY102">
        <v>-23.9088414634146</v>
      </c>
      <c r="DZ102">
        <v>-2.03885435540069</v>
      </c>
      <c r="EA102">
        <v>0.221533522184605</v>
      </c>
      <c r="EB102">
        <v>0</v>
      </c>
      <c r="EC102">
        <v>842.81703030303</v>
      </c>
      <c r="ED102">
        <v>-7.46208142765041</v>
      </c>
      <c r="EE102">
        <v>0.737149854624304</v>
      </c>
      <c r="EF102">
        <v>1</v>
      </c>
      <c r="EG102">
        <v>14.6069512195122</v>
      </c>
      <c r="EH102">
        <v>4.63954076655048</v>
      </c>
      <c r="EI102">
        <v>0.461409772974169</v>
      </c>
      <c r="EJ102">
        <v>0</v>
      </c>
      <c r="EK102">
        <v>1</v>
      </c>
      <c r="EL102">
        <v>3</v>
      </c>
      <c r="EM102" t="s">
        <v>315</v>
      </c>
      <c r="EN102">
        <v>100</v>
      </c>
      <c r="EO102">
        <v>100</v>
      </c>
      <c r="EP102">
        <v>8.165</v>
      </c>
      <c r="EQ102">
        <v>0.524</v>
      </c>
      <c r="ER102">
        <v>5.01928744056008</v>
      </c>
      <c r="ES102">
        <v>0.0095515401478521</v>
      </c>
      <c r="ET102">
        <v>-4.08282145803731e-06</v>
      </c>
      <c r="EU102">
        <v>9.61633180237613e-10</v>
      </c>
      <c r="EV102">
        <v>0.379931883414538</v>
      </c>
      <c r="EW102">
        <v>0</v>
      </c>
      <c r="EX102">
        <v>0</v>
      </c>
      <c r="EY102">
        <v>0</v>
      </c>
      <c r="EZ102">
        <v>-4</v>
      </c>
      <c r="FA102">
        <v>2054</v>
      </c>
      <c r="FB102">
        <v>1</v>
      </c>
      <c r="FC102">
        <v>24</v>
      </c>
      <c r="FD102">
        <v>23.8</v>
      </c>
      <c r="FE102">
        <v>23.4</v>
      </c>
      <c r="FF102">
        <v>2</v>
      </c>
      <c r="FG102">
        <v>669.9</v>
      </c>
      <c r="FH102">
        <v>409.96</v>
      </c>
      <c r="FI102">
        <v>48.6251</v>
      </c>
      <c r="FJ102">
        <v>28.3788</v>
      </c>
      <c r="FK102">
        <v>30.0003</v>
      </c>
      <c r="FL102">
        <v>28.1147</v>
      </c>
      <c r="FM102">
        <v>28.0783</v>
      </c>
      <c r="FN102">
        <v>21.3378</v>
      </c>
      <c r="FO102">
        <v>36.0365</v>
      </c>
      <c r="FP102">
        <v>99.2374</v>
      </c>
      <c r="FQ102">
        <v>50.5</v>
      </c>
      <c r="FR102">
        <v>420</v>
      </c>
      <c r="FS102">
        <v>20.808</v>
      </c>
      <c r="FT102">
        <v>99.7455</v>
      </c>
      <c r="FU102">
        <v>100.153</v>
      </c>
    </row>
    <row r="103" spans="1:177">
      <c r="A103">
        <v>87</v>
      </c>
      <c r="B103">
        <v>1621617782.5</v>
      </c>
      <c r="C103">
        <v>1290.40000009537</v>
      </c>
      <c r="D103" t="s">
        <v>471</v>
      </c>
      <c r="E103" t="s">
        <v>472</v>
      </c>
      <c r="G103">
        <v>1621617781.5</v>
      </c>
      <c r="H103">
        <f>CD103*AF103*(BZ103-CA103)/(100*BS103*(1000-AF103*BZ103))</f>
        <v>0</v>
      </c>
      <c r="I103">
        <f>CD103*AF103*(BY103-BX103*(1000-AF103*CA103)/(1000-AF103*BZ103))/(100*BS103)</f>
        <v>0</v>
      </c>
      <c r="J103">
        <f>BX103 - IF(AF103&gt;1, I103*BS103*100.0/(AH103*CL103), 0)</f>
        <v>0</v>
      </c>
      <c r="K103">
        <f>((Q103-H103/2)*J103-I103)/(Q103+H103/2)</f>
        <v>0</v>
      </c>
      <c r="L103">
        <f>K103*(CE103+CF103)/1000.0</f>
        <v>0</v>
      </c>
      <c r="M103">
        <f>(BX103 - IF(AF103&gt;1, I103*BS103*100.0/(AH103*CL103), 0))*(CE103+CF103)/1000.0</f>
        <v>0</v>
      </c>
      <c r="N103">
        <f>2.0/((1/P103-1/O103)+SIGN(P103)*SQRT((1/P103-1/O103)*(1/P103-1/O103) + 4*BT103/((BT103+1)*(BT103+1))*(2*1/P103*1/O103-1/O103*1/O103)))</f>
        <v>0</v>
      </c>
      <c r="O103">
        <f>IF(LEFT(BU103,1)&lt;&gt;"0",IF(LEFT(BU103,1)="1",3.0,BV103),$D$5+$E$5*(CL103*CE103/($K$5*1000))+$F$5*(CL103*CE103/($K$5*1000))*MAX(MIN(BS103,$J$5),$I$5)*MAX(MIN(BS103,$J$5),$I$5)+$G$5*MAX(MIN(BS103,$J$5),$I$5)*(CL103*CE103/($K$5*1000))+$H$5*(CL103*CE103/($K$5*1000))*(CL103*CE103/($K$5*1000)))</f>
        <v>0</v>
      </c>
      <c r="P103">
        <f>H103*(1000-(1000*0.61365*exp(17.502*T103/(240.97+T103))/(CE103+CF103)+BZ103)/2)/(1000*0.61365*exp(17.502*T103/(240.97+T103))/(CE103+CF103)-BZ103)</f>
        <v>0</v>
      </c>
      <c r="Q103">
        <f>1/((BT103+1)/(N103/1.6)+1/(O103/1.37)) + BT103/((BT103+1)/(N103/1.6) + BT103/(O103/1.37))</f>
        <v>0</v>
      </c>
      <c r="R103">
        <f>(BP103*BR103)</f>
        <v>0</v>
      </c>
      <c r="S103">
        <f>(CG103+(R103+2*0.95*5.67E-8*(((CG103+$B$7)+273)^4-(CG103+273)^4)-44100*H103)/(1.84*29.3*O103+8*0.95*5.67E-8*(CG103+273)^3))</f>
        <v>0</v>
      </c>
      <c r="T103">
        <f>($C$7*CH103+$D$7*CI103+$E$7*S103)</f>
        <v>0</v>
      </c>
      <c r="U103">
        <f>0.61365*exp(17.502*T103/(240.97+T103))</f>
        <v>0</v>
      </c>
      <c r="V103">
        <f>(W103/X103*100)</f>
        <v>0</v>
      </c>
      <c r="W103">
        <f>BZ103*(CE103+CF103)/1000</f>
        <v>0</v>
      </c>
      <c r="X103">
        <f>0.61365*exp(17.502*CG103/(240.97+CG103))</f>
        <v>0</v>
      </c>
      <c r="Y103">
        <f>(U103-BZ103*(CE103+CF103)/1000)</f>
        <v>0</v>
      </c>
      <c r="Z103">
        <f>(-H103*44100)</f>
        <v>0</v>
      </c>
      <c r="AA103">
        <f>2*29.3*O103*0.92*(CG103-T103)</f>
        <v>0</v>
      </c>
      <c r="AB103">
        <f>2*0.95*5.67E-8*(((CG103+$B$7)+273)^4-(T103+273)^4)</f>
        <v>0</v>
      </c>
      <c r="AC103">
        <f>R103+AB103+Z103+AA103</f>
        <v>0</v>
      </c>
      <c r="AD103">
        <v>0</v>
      </c>
      <c r="AE103">
        <v>0</v>
      </c>
      <c r="AF103">
        <f>IF(AD103*$H$13&gt;=AH103,1.0,(AH103/(AH103-AD103*$H$13)))</f>
        <v>0</v>
      </c>
      <c r="AG103">
        <f>(AF103-1)*100</f>
        <v>0</v>
      </c>
      <c r="AH103">
        <f>MAX(0,($B$13+$C$13*CL103)/(1+$D$13*CL103)*CE103/(CG103+273)*$E$13)</f>
        <v>0</v>
      </c>
      <c r="AI103" t="s">
        <v>294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294</v>
      </c>
      <c r="AP103">
        <v>0</v>
      </c>
      <c r="AQ103">
        <v>0</v>
      </c>
      <c r="AR103">
        <f>1-AP103/AQ103</f>
        <v>0</v>
      </c>
      <c r="AS103">
        <v>0.5</v>
      </c>
      <c r="AT103">
        <f>BP103</f>
        <v>0</v>
      </c>
      <c r="AU103">
        <f>I103</f>
        <v>0</v>
      </c>
      <c r="AV103">
        <f>AR103*AS103*AT103</f>
        <v>0</v>
      </c>
      <c r="AW103">
        <f>BB103/AQ103</f>
        <v>0</v>
      </c>
      <c r="AX103">
        <f>(AU103-AN103)/AT103</f>
        <v>0</v>
      </c>
      <c r="AY103">
        <f>(AK103-AQ103)/AQ103</f>
        <v>0</v>
      </c>
      <c r="AZ103" t="s">
        <v>294</v>
      </c>
      <c r="BA103">
        <v>0</v>
      </c>
      <c r="BB103">
        <f>AQ103-BA103</f>
        <v>0</v>
      </c>
      <c r="BC103">
        <f>(AQ103-AP103)/(AQ103-BA103)</f>
        <v>0</v>
      </c>
      <c r="BD103">
        <f>(AK103-AQ103)/(AK103-BA103)</f>
        <v>0</v>
      </c>
      <c r="BE103">
        <f>(AQ103-AP103)/(AQ103-AJ103)</f>
        <v>0</v>
      </c>
      <c r="BF103">
        <f>(AK103-AQ103)/(AK103-AJ103)</f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f>$B$11*CM103+$C$11*CN103+$F$11*CO103*(1-CR103)</f>
        <v>0</v>
      </c>
      <c r="BP103">
        <f>BO103*BQ103</f>
        <v>0</v>
      </c>
      <c r="BQ103">
        <f>($B$11*$D$9+$C$11*$D$9+$F$11*((DB103+CT103)/MAX(DB103+CT103+DC103, 0.1)*$I$9+DC103/MAX(DB103+CT103+DC103, 0.1)*$J$9))/($B$11+$C$11+$F$11)</f>
        <v>0</v>
      </c>
      <c r="BR103">
        <f>($B$11*$K$9+$C$11*$K$9+$F$11*((DB103+CT103)/MAX(DB103+CT103+DC103, 0.1)*$P$9+DC103/MAX(DB103+CT103+DC103, 0.1)*$Q$9))/($B$11+$C$11+$F$11)</f>
        <v>0</v>
      </c>
      <c r="BS103">
        <v>6</v>
      </c>
      <c r="BT103">
        <v>0.5</v>
      </c>
      <c r="BU103" t="s">
        <v>295</v>
      </c>
      <c r="BV103">
        <v>2</v>
      </c>
      <c r="BW103">
        <v>1621617781.5</v>
      </c>
      <c r="BX103">
        <v>395.429333333333</v>
      </c>
      <c r="BY103">
        <v>420.14</v>
      </c>
      <c r="BZ103">
        <v>36.6342</v>
      </c>
      <c r="CA103">
        <v>20.0946</v>
      </c>
      <c r="CB103">
        <v>387.267666666667</v>
      </c>
      <c r="CC103">
        <v>36.1100666666667</v>
      </c>
      <c r="CD103">
        <v>600.082666666667</v>
      </c>
      <c r="CE103">
        <v>101.272333333333</v>
      </c>
      <c r="CF103">
        <v>0.0999283333333333</v>
      </c>
      <c r="CG103">
        <v>40.811</v>
      </c>
      <c r="CH103">
        <v>36.7686666666667</v>
      </c>
      <c r="CI103">
        <v>999.9</v>
      </c>
      <c r="CJ103">
        <v>0</v>
      </c>
      <c r="CK103">
        <v>0</v>
      </c>
      <c r="CL103">
        <v>9983.33333333333</v>
      </c>
      <c r="CM103">
        <v>0</v>
      </c>
      <c r="CN103">
        <v>2.65738</v>
      </c>
      <c r="CO103">
        <v>600.004</v>
      </c>
      <c r="CP103">
        <v>0.933007333333333</v>
      </c>
      <c r="CQ103">
        <v>0.0669926</v>
      </c>
      <c r="CR103">
        <v>0</v>
      </c>
      <c r="CS103">
        <v>839.884666666667</v>
      </c>
      <c r="CT103">
        <v>4.99951</v>
      </c>
      <c r="CU103">
        <v>5025.26333333333</v>
      </c>
      <c r="CV103">
        <v>4814.14</v>
      </c>
      <c r="CW103">
        <v>39.375</v>
      </c>
      <c r="CX103">
        <v>42.25</v>
      </c>
      <c r="CY103">
        <v>41.312</v>
      </c>
      <c r="CZ103">
        <v>42.229</v>
      </c>
      <c r="DA103">
        <v>42.875</v>
      </c>
      <c r="DB103">
        <v>555.143333333333</v>
      </c>
      <c r="DC103">
        <v>39.86</v>
      </c>
      <c r="DD103">
        <v>0</v>
      </c>
      <c r="DE103">
        <v>1621617786.4</v>
      </c>
      <c r="DF103">
        <v>0</v>
      </c>
      <c r="DG103">
        <v>840.62232</v>
      </c>
      <c r="DH103">
        <v>-7.08815384594209</v>
      </c>
      <c r="DI103">
        <v>-39.5269230200868</v>
      </c>
      <c r="DJ103">
        <v>5029.0752</v>
      </c>
      <c r="DK103">
        <v>15</v>
      </c>
      <c r="DL103">
        <v>1621616362.6</v>
      </c>
      <c r="DM103" t="s">
        <v>296</v>
      </c>
      <c r="DN103">
        <v>1621616342.1</v>
      </c>
      <c r="DO103">
        <v>1621616362.6</v>
      </c>
      <c r="DP103">
        <v>3</v>
      </c>
      <c r="DQ103">
        <v>-0.041</v>
      </c>
      <c r="DR103">
        <v>0.032</v>
      </c>
      <c r="DS103">
        <v>8.331</v>
      </c>
      <c r="DT103">
        <v>0.068</v>
      </c>
      <c r="DU103">
        <v>421</v>
      </c>
      <c r="DV103">
        <v>3</v>
      </c>
      <c r="DW103">
        <v>0.39</v>
      </c>
      <c r="DX103">
        <v>0.05</v>
      </c>
      <c r="DY103">
        <v>-24.3634146341463</v>
      </c>
      <c r="DZ103">
        <v>-1.73339372822299</v>
      </c>
      <c r="EA103">
        <v>0.194545101123641</v>
      </c>
      <c r="EB103">
        <v>0</v>
      </c>
      <c r="EC103">
        <v>841.042363636364</v>
      </c>
      <c r="ED103">
        <v>-6.90354456306704</v>
      </c>
      <c r="EE103">
        <v>0.691849380095333</v>
      </c>
      <c r="EF103">
        <v>1</v>
      </c>
      <c r="EG103">
        <v>15.802687804878</v>
      </c>
      <c r="EH103">
        <v>4.56941602787456</v>
      </c>
      <c r="EI103">
        <v>0.451371847245068</v>
      </c>
      <c r="EJ103">
        <v>0</v>
      </c>
      <c r="EK103">
        <v>1</v>
      </c>
      <c r="EL103">
        <v>3</v>
      </c>
      <c r="EM103" t="s">
        <v>315</v>
      </c>
      <c r="EN103">
        <v>100</v>
      </c>
      <c r="EO103">
        <v>100</v>
      </c>
      <c r="EP103">
        <v>8.161</v>
      </c>
      <c r="EQ103">
        <v>0.5242</v>
      </c>
      <c r="ER103">
        <v>5.01928744056008</v>
      </c>
      <c r="ES103">
        <v>0.0095515401478521</v>
      </c>
      <c r="ET103">
        <v>-4.08282145803731e-06</v>
      </c>
      <c r="EU103">
        <v>9.61633180237613e-10</v>
      </c>
      <c r="EV103">
        <v>0.379931883414538</v>
      </c>
      <c r="EW103">
        <v>0</v>
      </c>
      <c r="EX103">
        <v>0</v>
      </c>
      <c r="EY103">
        <v>0</v>
      </c>
      <c r="EZ103">
        <v>-4</v>
      </c>
      <c r="FA103">
        <v>2054</v>
      </c>
      <c r="FB103">
        <v>1</v>
      </c>
      <c r="FC103">
        <v>24</v>
      </c>
      <c r="FD103">
        <v>24</v>
      </c>
      <c r="FE103">
        <v>23.7</v>
      </c>
      <c r="FF103">
        <v>2</v>
      </c>
      <c r="FG103">
        <v>671.107</v>
      </c>
      <c r="FH103">
        <v>408.13</v>
      </c>
      <c r="FI103">
        <v>48.7635</v>
      </c>
      <c r="FJ103">
        <v>28.3982</v>
      </c>
      <c r="FK103">
        <v>30.0006</v>
      </c>
      <c r="FL103">
        <v>28.1238</v>
      </c>
      <c r="FM103">
        <v>28.0878</v>
      </c>
      <c r="FN103">
        <v>21.3208</v>
      </c>
      <c r="FO103">
        <v>39.0241</v>
      </c>
      <c r="FP103">
        <v>98.489</v>
      </c>
      <c r="FQ103">
        <v>50.5</v>
      </c>
      <c r="FR103">
        <v>420</v>
      </c>
      <c r="FS103">
        <v>19.6782</v>
      </c>
      <c r="FT103">
        <v>99.7423</v>
      </c>
      <c r="FU103">
        <v>100.151</v>
      </c>
    </row>
    <row r="104" spans="1:177">
      <c r="A104">
        <v>88</v>
      </c>
      <c r="B104">
        <v>1621617797.5</v>
      </c>
      <c r="C104">
        <v>1305.40000009537</v>
      </c>
      <c r="D104" t="s">
        <v>473</v>
      </c>
      <c r="E104" t="s">
        <v>474</v>
      </c>
      <c r="G104">
        <v>1621617796.5</v>
      </c>
      <c r="H104">
        <f>CD104*AF104*(BZ104-CA104)/(100*BS104*(1000-AF104*BZ104))</f>
        <v>0</v>
      </c>
      <c r="I104">
        <f>CD104*AF104*(BY104-BX104*(1000-AF104*CA104)/(1000-AF104*BZ104))/(100*BS104)</f>
        <v>0</v>
      </c>
      <c r="J104">
        <f>BX104 - IF(AF104&gt;1, I104*BS104*100.0/(AH104*CL104), 0)</f>
        <v>0</v>
      </c>
      <c r="K104">
        <f>((Q104-H104/2)*J104-I104)/(Q104+H104/2)</f>
        <v>0</v>
      </c>
      <c r="L104">
        <f>K104*(CE104+CF104)/1000.0</f>
        <v>0</v>
      </c>
      <c r="M104">
        <f>(BX104 - IF(AF104&gt;1, I104*BS104*100.0/(AH104*CL104), 0))*(CE104+CF104)/1000.0</f>
        <v>0</v>
      </c>
      <c r="N104">
        <f>2.0/((1/P104-1/O104)+SIGN(P104)*SQRT((1/P104-1/O104)*(1/P104-1/O104) + 4*BT104/((BT104+1)*(BT104+1))*(2*1/P104*1/O104-1/O104*1/O104)))</f>
        <v>0</v>
      </c>
      <c r="O104">
        <f>IF(LEFT(BU104,1)&lt;&gt;"0",IF(LEFT(BU104,1)="1",3.0,BV104),$D$5+$E$5*(CL104*CE104/($K$5*1000))+$F$5*(CL104*CE104/($K$5*1000))*MAX(MIN(BS104,$J$5),$I$5)*MAX(MIN(BS104,$J$5),$I$5)+$G$5*MAX(MIN(BS104,$J$5),$I$5)*(CL104*CE104/($K$5*1000))+$H$5*(CL104*CE104/($K$5*1000))*(CL104*CE104/($K$5*1000)))</f>
        <v>0</v>
      </c>
      <c r="P104">
        <f>H104*(1000-(1000*0.61365*exp(17.502*T104/(240.97+T104))/(CE104+CF104)+BZ104)/2)/(1000*0.61365*exp(17.502*T104/(240.97+T104))/(CE104+CF104)-BZ104)</f>
        <v>0</v>
      </c>
      <c r="Q104">
        <f>1/((BT104+1)/(N104/1.6)+1/(O104/1.37)) + BT104/((BT104+1)/(N104/1.6) + BT104/(O104/1.37))</f>
        <v>0</v>
      </c>
      <c r="R104">
        <f>(BP104*BR104)</f>
        <v>0</v>
      </c>
      <c r="S104">
        <f>(CG104+(R104+2*0.95*5.67E-8*(((CG104+$B$7)+273)^4-(CG104+273)^4)-44100*H104)/(1.84*29.3*O104+8*0.95*5.67E-8*(CG104+273)^3))</f>
        <v>0</v>
      </c>
      <c r="T104">
        <f>($C$7*CH104+$D$7*CI104+$E$7*S104)</f>
        <v>0</v>
      </c>
      <c r="U104">
        <f>0.61365*exp(17.502*T104/(240.97+T104))</f>
        <v>0</v>
      </c>
      <c r="V104">
        <f>(W104/X104*100)</f>
        <v>0</v>
      </c>
      <c r="W104">
        <f>BZ104*(CE104+CF104)/1000</f>
        <v>0</v>
      </c>
      <c r="X104">
        <f>0.61365*exp(17.502*CG104/(240.97+CG104))</f>
        <v>0</v>
      </c>
      <c r="Y104">
        <f>(U104-BZ104*(CE104+CF104)/1000)</f>
        <v>0</v>
      </c>
      <c r="Z104">
        <f>(-H104*44100)</f>
        <v>0</v>
      </c>
      <c r="AA104">
        <f>2*29.3*O104*0.92*(CG104-T104)</f>
        <v>0</v>
      </c>
      <c r="AB104">
        <f>2*0.95*5.67E-8*(((CG104+$B$7)+273)^4-(T104+273)^4)</f>
        <v>0</v>
      </c>
      <c r="AC104">
        <f>R104+AB104+Z104+AA104</f>
        <v>0</v>
      </c>
      <c r="AD104">
        <v>0</v>
      </c>
      <c r="AE104">
        <v>0</v>
      </c>
      <c r="AF104">
        <f>IF(AD104*$H$13&gt;=AH104,1.0,(AH104/(AH104-AD104*$H$13)))</f>
        <v>0</v>
      </c>
      <c r="AG104">
        <f>(AF104-1)*100</f>
        <v>0</v>
      </c>
      <c r="AH104">
        <f>MAX(0,($B$13+$C$13*CL104)/(1+$D$13*CL104)*CE104/(CG104+273)*$E$13)</f>
        <v>0</v>
      </c>
      <c r="AI104" t="s">
        <v>294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294</v>
      </c>
      <c r="AP104">
        <v>0</v>
      </c>
      <c r="AQ104">
        <v>0</v>
      </c>
      <c r="AR104">
        <f>1-AP104/AQ104</f>
        <v>0</v>
      </c>
      <c r="AS104">
        <v>0.5</v>
      </c>
      <c r="AT104">
        <f>BP104</f>
        <v>0</v>
      </c>
      <c r="AU104">
        <f>I104</f>
        <v>0</v>
      </c>
      <c r="AV104">
        <f>AR104*AS104*AT104</f>
        <v>0</v>
      </c>
      <c r="AW104">
        <f>BB104/AQ104</f>
        <v>0</v>
      </c>
      <c r="AX104">
        <f>(AU104-AN104)/AT104</f>
        <v>0</v>
      </c>
      <c r="AY104">
        <f>(AK104-AQ104)/AQ104</f>
        <v>0</v>
      </c>
      <c r="AZ104" t="s">
        <v>294</v>
      </c>
      <c r="BA104">
        <v>0</v>
      </c>
      <c r="BB104">
        <f>AQ104-BA104</f>
        <v>0</v>
      </c>
      <c r="BC104">
        <f>(AQ104-AP104)/(AQ104-BA104)</f>
        <v>0</v>
      </c>
      <c r="BD104">
        <f>(AK104-AQ104)/(AK104-BA104)</f>
        <v>0</v>
      </c>
      <c r="BE104">
        <f>(AQ104-AP104)/(AQ104-AJ104)</f>
        <v>0</v>
      </c>
      <c r="BF104">
        <f>(AK104-AQ104)/(AK104-AJ104)</f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f>$B$11*CM104+$C$11*CN104+$F$11*CO104*(1-CR104)</f>
        <v>0</v>
      </c>
      <c r="BP104">
        <f>BO104*BQ104</f>
        <v>0</v>
      </c>
      <c r="BQ104">
        <f>($B$11*$D$9+$C$11*$D$9+$F$11*((DB104+CT104)/MAX(DB104+CT104+DC104, 0.1)*$I$9+DC104/MAX(DB104+CT104+DC104, 0.1)*$J$9))/($B$11+$C$11+$F$11)</f>
        <v>0</v>
      </c>
      <c r="BR104">
        <f>($B$11*$K$9+$C$11*$K$9+$F$11*((DB104+CT104)/MAX(DB104+CT104+DC104, 0.1)*$P$9+DC104/MAX(DB104+CT104+DC104, 0.1)*$Q$9))/($B$11+$C$11+$F$11)</f>
        <v>0</v>
      </c>
      <c r="BS104">
        <v>6</v>
      </c>
      <c r="BT104">
        <v>0.5</v>
      </c>
      <c r="BU104" t="s">
        <v>295</v>
      </c>
      <c r="BV104">
        <v>2</v>
      </c>
      <c r="BW104">
        <v>1621617796.5</v>
      </c>
      <c r="BX104">
        <v>395.017</v>
      </c>
      <c r="BY104">
        <v>420.168</v>
      </c>
      <c r="BZ104">
        <v>36.6442</v>
      </c>
      <c r="CA104">
        <v>18.9622</v>
      </c>
      <c r="CB104">
        <v>386.857666666667</v>
      </c>
      <c r="CC104">
        <v>36.1199333333333</v>
      </c>
      <c r="CD104">
        <v>600.052666666667</v>
      </c>
      <c r="CE104">
        <v>101.272333333333</v>
      </c>
      <c r="CF104">
        <v>0.100173333333333</v>
      </c>
      <c r="CG104">
        <v>40.9542333333333</v>
      </c>
      <c r="CH104">
        <v>36.8224666666667</v>
      </c>
      <c r="CI104">
        <v>999.9</v>
      </c>
      <c r="CJ104">
        <v>0</v>
      </c>
      <c r="CK104">
        <v>0</v>
      </c>
      <c r="CL104">
        <v>9966.66666666667</v>
      </c>
      <c r="CM104">
        <v>0</v>
      </c>
      <c r="CN104">
        <v>3.27932</v>
      </c>
      <c r="CO104">
        <v>600</v>
      </c>
      <c r="CP104">
        <v>0.933007</v>
      </c>
      <c r="CQ104">
        <v>0.066993</v>
      </c>
      <c r="CR104">
        <v>0</v>
      </c>
      <c r="CS104">
        <v>837.900666666667</v>
      </c>
      <c r="CT104">
        <v>4.99951</v>
      </c>
      <c r="CU104">
        <v>5021.22666666667</v>
      </c>
      <c r="CV104">
        <v>4814.11</v>
      </c>
      <c r="CW104">
        <v>39.437</v>
      </c>
      <c r="CX104">
        <v>42.25</v>
      </c>
      <c r="CY104">
        <v>41.312</v>
      </c>
      <c r="CZ104">
        <v>42.229</v>
      </c>
      <c r="DA104">
        <v>42.937</v>
      </c>
      <c r="DB104">
        <v>555.14</v>
      </c>
      <c r="DC104">
        <v>39.86</v>
      </c>
      <c r="DD104">
        <v>0</v>
      </c>
      <c r="DE104">
        <v>1621617801.4</v>
      </c>
      <c r="DF104">
        <v>0</v>
      </c>
      <c r="DG104">
        <v>838.767307692308</v>
      </c>
      <c r="DH104">
        <v>-7.60088888849993</v>
      </c>
      <c r="DI104">
        <v>-10.3545299210549</v>
      </c>
      <c r="DJ104">
        <v>5022.26653846154</v>
      </c>
      <c r="DK104">
        <v>15</v>
      </c>
      <c r="DL104">
        <v>1621616362.6</v>
      </c>
      <c r="DM104" t="s">
        <v>296</v>
      </c>
      <c r="DN104">
        <v>1621616342.1</v>
      </c>
      <c r="DO104">
        <v>1621616362.6</v>
      </c>
      <c r="DP104">
        <v>3</v>
      </c>
      <c r="DQ104">
        <v>-0.041</v>
      </c>
      <c r="DR104">
        <v>0.032</v>
      </c>
      <c r="DS104">
        <v>8.331</v>
      </c>
      <c r="DT104">
        <v>0.068</v>
      </c>
      <c r="DU104">
        <v>421</v>
      </c>
      <c r="DV104">
        <v>3</v>
      </c>
      <c r="DW104">
        <v>0.39</v>
      </c>
      <c r="DX104">
        <v>0.05</v>
      </c>
      <c r="DY104">
        <v>-24.8150951219512</v>
      </c>
      <c r="DZ104">
        <v>-1.66499372822302</v>
      </c>
      <c r="EA104">
        <v>0.187758438414141</v>
      </c>
      <c r="EB104">
        <v>0</v>
      </c>
      <c r="EC104">
        <v>839.176393939394</v>
      </c>
      <c r="ED104">
        <v>-7.75158197480482</v>
      </c>
      <c r="EE104">
        <v>0.762910413716583</v>
      </c>
      <c r="EF104">
        <v>1</v>
      </c>
      <c r="EG104">
        <v>16.9141658536585</v>
      </c>
      <c r="EH104">
        <v>4.4812724738676</v>
      </c>
      <c r="EI104">
        <v>0.442406483771212</v>
      </c>
      <c r="EJ104">
        <v>0</v>
      </c>
      <c r="EK104">
        <v>1</v>
      </c>
      <c r="EL104">
        <v>3</v>
      </c>
      <c r="EM104" t="s">
        <v>315</v>
      </c>
      <c r="EN104">
        <v>100</v>
      </c>
      <c r="EO104">
        <v>100</v>
      </c>
      <c r="EP104">
        <v>8.16</v>
      </c>
      <c r="EQ104">
        <v>0.5243</v>
      </c>
      <c r="ER104">
        <v>5.01928744056008</v>
      </c>
      <c r="ES104">
        <v>0.0095515401478521</v>
      </c>
      <c r="ET104">
        <v>-4.08282145803731e-06</v>
      </c>
      <c r="EU104">
        <v>9.61633180237613e-10</v>
      </c>
      <c r="EV104">
        <v>0.379931883414538</v>
      </c>
      <c r="EW104">
        <v>0</v>
      </c>
      <c r="EX104">
        <v>0</v>
      </c>
      <c r="EY104">
        <v>0</v>
      </c>
      <c r="EZ104">
        <v>-4</v>
      </c>
      <c r="FA104">
        <v>2054</v>
      </c>
      <c r="FB104">
        <v>1</v>
      </c>
      <c r="FC104">
        <v>24</v>
      </c>
      <c r="FD104">
        <v>24.3</v>
      </c>
      <c r="FE104">
        <v>23.9</v>
      </c>
      <c r="FF104">
        <v>2</v>
      </c>
      <c r="FG104">
        <v>671.973</v>
      </c>
      <c r="FH104">
        <v>406.661</v>
      </c>
      <c r="FI104">
        <v>48.8983</v>
      </c>
      <c r="FJ104">
        <v>28.4176</v>
      </c>
      <c r="FK104">
        <v>30.0001</v>
      </c>
      <c r="FL104">
        <v>28.1309</v>
      </c>
      <c r="FM104">
        <v>28.0972</v>
      </c>
      <c r="FN104">
        <v>21.3041</v>
      </c>
      <c r="FO104">
        <v>42.3293</v>
      </c>
      <c r="FP104">
        <v>97.7166</v>
      </c>
      <c r="FQ104">
        <v>50.5</v>
      </c>
      <c r="FR104">
        <v>420</v>
      </c>
      <c r="FS104">
        <v>18.5411</v>
      </c>
      <c r="FT104">
        <v>99.7445</v>
      </c>
      <c r="FU104">
        <v>100.153</v>
      </c>
    </row>
    <row r="105" spans="1:177">
      <c r="A105">
        <v>89</v>
      </c>
      <c r="B105">
        <v>1621617812.5</v>
      </c>
      <c r="C105">
        <v>1320.40000009537</v>
      </c>
      <c r="D105" t="s">
        <v>475</v>
      </c>
      <c r="E105" t="s">
        <v>476</v>
      </c>
      <c r="G105">
        <v>1621617811.5</v>
      </c>
      <c r="H105">
        <f>CD105*AF105*(BZ105-CA105)/(100*BS105*(1000-AF105*BZ105))</f>
        <v>0</v>
      </c>
      <c r="I105">
        <f>CD105*AF105*(BY105-BX105*(1000-AF105*CA105)/(1000-AF105*BZ105))/(100*BS105)</f>
        <v>0</v>
      </c>
      <c r="J105">
        <f>BX105 - IF(AF105&gt;1, I105*BS105*100.0/(AH105*CL105), 0)</f>
        <v>0</v>
      </c>
      <c r="K105">
        <f>((Q105-H105/2)*J105-I105)/(Q105+H105/2)</f>
        <v>0</v>
      </c>
      <c r="L105">
        <f>K105*(CE105+CF105)/1000.0</f>
        <v>0</v>
      </c>
      <c r="M105">
        <f>(BX105 - IF(AF105&gt;1, I105*BS105*100.0/(AH105*CL105), 0))*(CE105+CF105)/1000.0</f>
        <v>0</v>
      </c>
      <c r="N105">
        <f>2.0/((1/P105-1/O105)+SIGN(P105)*SQRT((1/P105-1/O105)*(1/P105-1/O105) + 4*BT105/((BT105+1)*(BT105+1))*(2*1/P105*1/O105-1/O105*1/O105)))</f>
        <v>0</v>
      </c>
      <c r="O105">
        <f>IF(LEFT(BU105,1)&lt;&gt;"0",IF(LEFT(BU105,1)="1",3.0,BV105),$D$5+$E$5*(CL105*CE105/($K$5*1000))+$F$5*(CL105*CE105/($K$5*1000))*MAX(MIN(BS105,$J$5),$I$5)*MAX(MIN(BS105,$J$5),$I$5)+$G$5*MAX(MIN(BS105,$J$5),$I$5)*(CL105*CE105/($K$5*1000))+$H$5*(CL105*CE105/($K$5*1000))*(CL105*CE105/($K$5*1000)))</f>
        <v>0</v>
      </c>
      <c r="P105">
        <f>H105*(1000-(1000*0.61365*exp(17.502*T105/(240.97+T105))/(CE105+CF105)+BZ105)/2)/(1000*0.61365*exp(17.502*T105/(240.97+T105))/(CE105+CF105)-BZ105)</f>
        <v>0</v>
      </c>
      <c r="Q105">
        <f>1/((BT105+1)/(N105/1.6)+1/(O105/1.37)) + BT105/((BT105+1)/(N105/1.6) + BT105/(O105/1.37))</f>
        <v>0</v>
      </c>
      <c r="R105">
        <f>(BP105*BR105)</f>
        <v>0</v>
      </c>
      <c r="S105">
        <f>(CG105+(R105+2*0.95*5.67E-8*(((CG105+$B$7)+273)^4-(CG105+273)^4)-44100*H105)/(1.84*29.3*O105+8*0.95*5.67E-8*(CG105+273)^3))</f>
        <v>0</v>
      </c>
      <c r="T105">
        <f>($C$7*CH105+$D$7*CI105+$E$7*S105)</f>
        <v>0</v>
      </c>
      <c r="U105">
        <f>0.61365*exp(17.502*T105/(240.97+T105))</f>
        <v>0</v>
      </c>
      <c r="V105">
        <f>(W105/X105*100)</f>
        <v>0</v>
      </c>
      <c r="W105">
        <f>BZ105*(CE105+CF105)/1000</f>
        <v>0</v>
      </c>
      <c r="X105">
        <f>0.61365*exp(17.502*CG105/(240.97+CG105))</f>
        <v>0</v>
      </c>
      <c r="Y105">
        <f>(U105-BZ105*(CE105+CF105)/1000)</f>
        <v>0</v>
      </c>
      <c r="Z105">
        <f>(-H105*44100)</f>
        <v>0</v>
      </c>
      <c r="AA105">
        <f>2*29.3*O105*0.92*(CG105-T105)</f>
        <v>0</v>
      </c>
      <c r="AB105">
        <f>2*0.95*5.67E-8*(((CG105+$B$7)+273)^4-(T105+273)^4)</f>
        <v>0</v>
      </c>
      <c r="AC105">
        <f>R105+AB105+Z105+AA105</f>
        <v>0</v>
      </c>
      <c r="AD105">
        <v>0</v>
      </c>
      <c r="AE105">
        <v>0</v>
      </c>
      <c r="AF105">
        <f>IF(AD105*$H$13&gt;=AH105,1.0,(AH105/(AH105-AD105*$H$13)))</f>
        <v>0</v>
      </c>
      <c r="AG105">
        <f>(AF105-1)*100</f>
        <v>0</v>
      </c>
      <c r="AH105">
        <f>MAX(0,($B$13+$C$13*CL105)/(1+$D$13*CL105)*CE105/(CG105+273)*$E$13)</f>
        <v>0</v>
      </c>
      <c r="AI105" t="s">
        <v>294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294</v>
      </c>
      <c r="AP105">
        <v>0</v>
      </c>
      <c r="AQ105">
        <v>0</v>
      </c>
      <c r="AR105">
        <f>1-AP105/AQ105</f>
        <v>0</v>
      </c>
      <c r="AS105">
        <v>0.5</v>
      </c>
      <c r="AT105">
        <f>BP105</f>
        <v>0</v>
      </c>
      <c r="AU105">
        <f>I105</f>
        <v>0</v>
      </c>
      <c r="AV105">
        <f>AR105*AS105*AT105</f>
        <v>0</v>
      </c>
      <c r="AW105">
        <f>BB105/AQ105</f>
        <v>0</v>
      </c>
      <c r="AX105">
        <f>(AU105-AN105)/AT105</f>
        <v>0</v>
      </c>
      <c r="AY105">
        <f>(AK105-AQ105)/AQ105</f>
        <v>0</v>
      </c>
      <c r="AZ105" t="s">
        <v>294</v>
      </c>
      <c r="BA105">
        <v>0</v>
      </c>
      <c r="BB105">
        <f>AQ105-BA105</f>
        <v>0</v>
      </c>
      <c r="BC105">
        <f>(AQ105-AP105)/(AQ105-BA105)</f>
        <v>0</v>
      </c>
      <c r="BD105">
        <f>(AK105-AQ105)/(AK105-BA105)</f>
        <v>0</v>
      </c>
      <c r="BE105">
        <f>(AQ105-AP105)/(AQ105-AJ105)</f>
        <v>0</v>
      </c>
      <c r="BF105">
        <f>(AK105-AQ105)/(AK105-AJ105)</f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f>$B$11*CM105+$C$11*CN105+$F$11*CO105*(1-CR105)</f>
        <v>0</v>
      </c>
      <c r="BP105">
        <f>BO105*BQ105</f>
        <v>0</v>
      </c>
      <c r="BQ105">
        <f>($B$11*$D$9+$C$11*$D$9+$F$11*((DB105+CT105)/MAX(DB105+CT105+DC105, 0.1)*$I$9+DC105/MAX(DB105+CT105+DC105, 0.1)*$J$9))/($B$11+$C$11+$F$11)</f>
        <v>0</v>
      </c>
      <c r="BR105">
        <f>($B$11*$K$9+$C$11*$K$9+$F$11*((DB105+CT105)/MAX(DB105+CT105+DC105, 0.1)*$P$9+DC105/MAX(DB105+CT105+DC105, 0.1)*$Q$9))/($B$11+$C$11+$F$11)</f>
        <v>0</v>
      </c>
      <c r="BS105">
        <v>6</v>
      </c>
      <c r="BT105">
        <v>0.5</v>
      </c>
      <c r="BU105" t="s">
        <v>295</v>
      </c>
      <c r="BV105">
        <v>2</v>
      </c>
      <c r="BW105">
        <v>1621617811.5</v>
      </c>
      <c r="BX105">
        <v>394.716</v>
      </c>
      <c r="BY105">
        <v>420.222333333333</v>
      </c>
      <c r="BZ105">
        <v>36.6553666666667</v>
      </c>
      <c r="CA105">
        <v>17.7657333333333</v>
      </c>
      <c r="CB105">
        <v>386.559</v>
      </c>
      <c r="CC105">
        <v>36.131</v>
      </c>
      <c r="CD105">
        <v>600.04</v>
      </c>
      <c r="CE105">
        <v>101.270333333333</v>
      </c>
      <c r="CF105">
        <v>0.0997531666666667</v>
      </c>
      <c r="CG105">
        <v>41.0992</v>
      </c>
      <c r="CH105">
        <v>36.8524</v>
      </c>
      <c r="CI105">
        <v>999.9</v>
      </c>
      <c r="CJ105">
        <v>0</v>
      </c>
      <c r="CK105">
        <v>0</v>
      </c>
      <c r="CL105">
        <v>10033.3333333333</v>
      </c>
      <c r="CM105">
        <v>0</v>
      </c>
      <c r="CN105">
        <v>2.65738</v>
      </c>
      <c r="CO105">
        <v>600.009</v>
      </c>
      <c r="CP105">
        <v>0.93299</v>
      </c>
      <c r="CQ105">
        <v>0.0670098</v>
      </c>
      <c r="CR105">
        <v>0</v>
      </c>
      <c r="CS105">
        <v>836.437333333333</v>
      </c>
      <c r="CT105">
        <v>4.99951</v>
      </c>
      <c r="CU105">
        <v>5004.44</v>
      </c>
      <c r="CV105">
        <v>4814.15666666667</v>
      </c>
      <c r="CW105">
        <v>39.5</v>
      </c>
      <c r="CX105">
        <v>42.2913333333333</v>
      </c>
      <c r="CY105">
        <v>41.375</v>
      </c>
      <c r="CZ105">
        <v>42.25</v>
      </c>
      <c r="DA105">
        <v>43</v>
      </c>
      <c r="DB105">
        <v>555.14</v>
      </c>
      <c r="DC105">
        <v>39.87</v>
      </c>
      <c r="DD105">
        <v>0</v>
      </c>
      <c r="DE105">
        <v>1621617816.4</v>
      </c>
      <c r="DF105">
        <v>0</v>
      </c>
      <c r="DG105">
        <v>837.05492</v>
      </c>
      <c r="DH105">
        <v>-6.67984616081786</v>
      </c>
      <c r="DI105">
        <v>-63.0707691342586</v>
      </c>
      <c r="DJ105">
        <v>5010.0544</v>
      </c>
      <c r="DK105">
        <v>15</v>
      </c>
      <c r="DL105">
        <v>1621616362.6</v>
      </c>
      <c r="DM105" t="s">
        <v>296</v>
      </c>
      <c r="DN105">
        <v>1621616342.1</v>
      </c>
      <c r="DO105">
        <v>1621616362.6</v>
      </c>
      <c r="DP105">
        <v>3</v>
      </c>
      <c r="DQ105">
        <v>-0.041</v>
      </c>
      <c r="DR105">
        <v>0.032</v>
      </c>
      <c r="DS105">
        <v>8.331</v>
      </c>
      <c r="DT105">
        <v>0.068</v>
      </c>
      <c r="DU105">
        <v>421</v>
      </c>
      <c r="DV105">
        <v>3</v>
      </c>
      <c r="DW105">
        <v>0.39</v>
      </c>
      <c r="DX105">
        <v>0.05</v>
      </c>
      <c r="DY105">
        <v>-25.2408073170732</v>
      </c>
      <c r="DZ105">
        <v>-1.90165296167245</v>
      </c>
      <c r="EA105">
        <v>0.210540862600373</v>
      </c>
      <c r="EB105">
        <v>0</v>
      </c>
      <c r="EC105">
        <v>837.423878787879</v>
      </c>
      <c r="ED105">
        <v>-6.64386431547283</v>
      </c>
      <c r="EE105">
        <v>0.664978594213506</v>
      </c>
      <c r="EF105">
        <v>1</v>
      </c>
      <c r="EG105">
        <v>18.0790195121951</v>
      </c>
      <c r="EH105">
        <v>4.77368571428575</v>
      </c>
      <c r="EI105">
        <v>0.471060003541319</v>
      </c>
      <c r="EJ105">
        <v>0</v>
      </c>
      <c r="EK105">
        <v>1</v>
      </c>
      <c r="EL105">
        <v>3</v>
      </c>
      <c r="EM105" t="s">
        <v>315</v>
      </c>
      <c r="EN105">
        <v>100</v>
      </c>
      <c r="EO105">
        <v>100</v>
      </c>
      <c r="EP105">
        <v>8.157</v>
      </c>
      <c r="EQ105">
        <v>0.5243</v>
      </c>
      <c r="ER105">
        <v>5.01928744056008</v>
      </c>
      <c r="ES105">
        <v>0.0095515401478521</v>
      </c>
      <c r="ET105">
        <v>-4.08282145803731e-06</v>
      </c>
      <c r="EU105">
        <v>9.61633180237613e-10</v>
      </c>
      <c r="EV105">
        <v>0.379931883414538</v>
      </c>
      <c r="EW105">
        <v>0</v>
      </c>
      <c r="EX105">
        <v>0</v>
      </c>
      <c r="EY105">
        <v>0</v>
      </c>
      <c r="EZ105">
        <v>-4</v>
      </c>
      <c r="FA105">
        <v>2054</v>
      </c>
      <c r="FB105">
        <v>1</v>
      </c>
      <c r="FC105">
        <v>24</v>
      </c>
      <c r="FD105">
        <v>24.5</v>
      </c>
      <c r="FE105">
        <v>24.2</v>
      </c>
      <c r="FF105">
        <v>2</v>
      </c>
      <c r="FG105">
        <v>672.84</v>
      </c>
      <c r="FH105">
        <v>404.943</v>
      </c>
      <c r="FI105">
        <v>49.0299</v>
      </c>
      <c r="FJ105">
        <v>28.437</v>
      </c>
      <c r="FK105">
        <v>30.0003</v>
      </c>
      <c r="FL105">
        <v>28.138</v>
      </c>
      <c r="FM105">
        <v>28.1043</v>
      </c>
      <c r="FN105">
        <v>21.2851</v>
      </c>
      <c r="FO105">
        <v>45.3707</v>
      </c>
      <c r="FP105">
        <v>96.5542</v>
      </c>
      <c r="FQ105">
        <v>50.5</v>
      </c>
      <c r="FR105">
        <v>420</v>
      </c>
      <c r="FS105">
        <v>17.3892</v>
      </c>
      <c r="FT105">
        <v>99.7399</v>
      </c>
      <c r="FU105">
        <v>100.149</v>
      </c>
    </row>
    <row r="106" spans="1:177">
      <c r="A106">
        <v>90</v>
      </c>
      <c r="B106">
        <v>1621617827.5</v>
      </c>
      <c r="C106">
        <v>1335.40000009537</v>
      </c>
      <c r="D106" t="s">
        <v>477</v>
      </c>
      <c r="E106" t="s">
        <v>478</v>
      </c>
      <c r="G106">
        <v>1621617826.5</v>
      </c>
      <c r="H106">
        <f>CD106*AF106*(BZ106-CA106)/(100*BS106*(1000-AF106*BZ106))</f>
        <v>0</v>
      </c>
      <c r="I106">
        <f>CD106*AF106*(BY106-BX106*(1000-AF106*CA106)/(1000-AF106*BZ106))/(100*BS106)</f>
        <v>0</v>
      </c>
      <c r="J106">
        <f>BX106 - IF(AF106&gt;1, I106*BS106*100.0/(AH106*CL106), 0)</f>
        <v>0</v>
      </c>
      <c r="K106">
        <f>((Q106-H106/2)*J106-I106)/(Q106+H106/2)</f>
        <v>0</v>
      </c>
      <c r="L106">
        <f>K106*(CE106+CF106)/1000.0</f>
        <v>0</v>
      </c>
      <c r="M106">
        <f>(BX106 - IF(AF106&gt;1, I106*BS106*100.0/(AH106*CL106), 0))*(CE106+CF106)/1000.0</f>
        <v>0</v>
      </c>
      <c r="N106">
        <f>2.0/((1/P106-1/O106)+SIGN(P106)*SQRT((1/P106-1/O106)*(1/P106-1/O106) + 4*BT106/((BT106+1)*(BT106+1))*(2*1/P106*1/O106-1/O106*1/O106)))</f>
        <v>0</v>
      </c>
      <c r="O106">
        <f>IF(LEFT(BU106,1)&lt;&gt;"0",IF(LEFT(BU106,1)="1",3.0,BV106),$D$5+$E$5*(CL106*CE106/($K$5*1000))+$F$5*(CL106*CE106/($K$5*1000))*MAX(MIN(BS106,$J$5),$I$5)*MAX(MIN(BS106,$J$5),$I$5)+$G$5*MAX(MIN(BS106,$J$5),$I$5)*(CL106*CE106/($K$5*1000))+$H$5*(CL106*CE106/($K$5*1000))*(CL106*CE106/($K$5*1000)))</f>
        <v>0</v>
      </c>
      <c r="P106">
        <f>H106*(1000-(1000*0.61365*exp(17.502*T106/(240.97+T106))/(CE106+CF106)+BZ106)/2)/(1000*0.61365*exp(17.502*T106/(240.97+T106))/(CE106+CF106)-BZ106)</f>
        <v>0</v>
      </c>
      <c r="Q106">
        <f>1/((BT106+1)/(N106/1.6)+1/(O106/1.37)) + BT106/((BT106+1)/(N106/1.6) + BT106/(O106/1.37))</f>
        <v>0</v>
      </c>
      <c r="R106">
        <f>(BP106*BR106)</f>
        <v>0</v>
      </c>
      <c r="S106">
        <f>(CG106+(R106+2*0.95*5.67E-8*(((CG106+$B$7)+273)^4-(CG106+273)^4)-44100*H106)/(1.84*29.3*O106+8*0.95*5.67E-8*(CG106+273)^3))</f>
        <v>0</v>
      </c>
      <c r="T106">
        <f>($C$7*CH106+$D$7*CI106+$E$7*S106)</f>
        <v>0</v>
      </c>
      <c r="U106">
        <f>0.61365*exp(17.502*T106/(240.97+T106))</f>
        <v>0</v>
      </c>
      <c r="V106">
        <f>(W106/X106*100)</f>
        <v>0</v>
      </c>
      <c r="W106">
        <f>BZ106*(CE106+CF106)/1000</f>
        <v>0</v>
      </c>
      <c r="X106">
        <f>0.61365*exp(17.502*CG106/(240.97+CG106))</f>
        <v>0</v>
      </c>
      <c r="Y106">
        <f>(U106-BZ106*(CE106+CF106)/1000)</f>
        <v>0</v>
      </c>
      <c r="Z106">
        <f>(-H106*44100)</f>
        <v>0</v>
      </c>
      <c r="AA106">
        <f>2*29.3*O106*0.92*(CG106-T106)</f>
        <v>0</v>
      </c>
      <c r="AB106">
        <f>2*0.95*5.67E-8*(((CG106+$B$7)+273)^4-(T106+273)^4)</f>
        <v>0</v>
      </c>
      <c r="AC106">
        <f>R106+AB106+Z106+AA106</f>
        <v>0</v>
      </c>
      <c r="AD106">
        <v>0</v>
      </c>
      <c r="AE106">
        <v>0</v>
      </c>
      <c r="AF106">
        <f>IF(AD106*$H$13&gt;=AH106,1.0,(AH106/(AH106-AD106*$H$13)))</f>
        <v>0</v>
      </c>
      <c r="AG106">
        <f>(AF106-1)*100</f>
        <v>0</v>
      </c>
      <c r="AH106">
        <f>MAX(0,($B$13+$C$13*CL106)/(1+$D$13*CL106)*CE106/(CG106+273)*$E$13)</f>
        <v>0</v>
      </c>
      <c r="AI106" t="s">
        <v>294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294</v>
      </c>
      <c r="AP106">
        <v>0</v>
      </c>
      <c r="AQ106">
        <v>0</v>
      </c>
      <c r="AR106">
        <f>1-AP106/AQ106</f>
        <v>0</v>
      </c>
      <c r="AS106">
        <v>0.5</v>
      </c>
      <c r="AT106">
        <f>BP106</f>
        <v>0</v>
      </c>
      <c r="AU106">
        <f>I106</f>
        <v>0</v>
      </c>
      <c r="AV106">
        <f>AR106*AS106*AT106</f>
        <v>0</v>
      </c>
      <c r="AW106">
        <f>BB106/AQ106</f>
        <v>0</v>
      </c>
      <c r="AX106">
        <f>(AU106-AN106)/AT106</f>
        <v>0</v>
      </c>
      <c r="AY106">
        <f>(AK106-AQ106)/AQ106</f>
        <v>0</v>
      </c>
      <c r="AZ106" t="s">
        <v>294</v>
      </c>
      <c r="BA106">
        <v>0</v>
      </c>
      <c r="BB106">
        <f>AQ106-BA106</f>
        <v>0</v>
      </c>
      <c r="BC106">
        <f>(AQ106-AP106)/(AQ106-BA106)</f>
        <v>0</v>
      </c>
      <c r="BD106">
        <f>(AK106-AQ106)/(AK106-BA106)</f>
        <v>0</v>
      </c>
      <c r="BE106">
        <f>(AQ106-AP106)/(AQ106-AJ106)</f>
        <v>0</v>
      </c>
      <c r="BF106">
        <f>(AK106-AQ106)/(AK106-AJ106)</f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f>$B$11*CM106+$C$11*CN106+$F$11*CO106*(1-CR106)</f>
        <v>0</v>
      </c>
      <c r="BP106">
        <f>BO106*BQ106</f>
        <v>0</v>
      </c>
      <c r="BQ106">
        <f>($B$11*$D$9+$C$11*$D$9+$F$11*((DB106+CT106)/MAX(DB106+CT106+DC106, 0.1)*$I$9+DC106/MAX(DB106+CT106+DC106, 0.1)*$J$9))/($B$11+$C$11+$F$11)</f>
        <v>0</v>
      </c>
      <c r="BR106">
        <f>($B$11*$K$9+$C$11*$K$9+$F$11*((DB106+CT106)/MAX(DB106+CT106+DC106, 0.1)*$P$9+DC106/MAX(DB106+CT106+DC106, 0.1)*$Q$9))/($B$11+$C$11+$F$11)</f>
        <v>0</v>
      </c>
      <c r="BS106">
        <v>6</v>
      </c>
      <c r="BT106">
        <v>0.5</v>
      </c>
      <c r="BU106" t="s">
        <v>295</v>
      </c>
      <c r="BV106">
        <v>2</v>
      </c>
      <c r="BW106">
        <v>1621617826.5</v>
      </c>
      <c r="BX106">
        <v>394.254333333333</v>
      </c>
      <c r="BY106">
        <v>419.932333333333</v>
      </c>
      <c r="BZ106">
        <v>36.6642666666667</v>
      </c>
      <c r="CA106">
        <v>16.8016333333333</v>
      </c>
      <c r="CB106">
        <v>386.101</v>
      </c>
      <c r="CC106">
        <v>36.1398666666667</v>
      </c>
      <c r="CD106">
        <v>599.909</v>
      </c>
      <c r="CE106">
        <v>101.267333333333</v>
      </c>
      <c r="CF106">
        <v>0.0999729333333333</v>
      </c>
      <c r="CG106">
        <v>41.2292333333333</v>
      </c>
      <c r="CH106">
        <v>36.9531333333333</v>
      </c>
      <c r="CI106">
        <v>999.9</v>
      </c>
      <c r="CJ106">
        <v>0</v>
      </c>
      <c r="CK106">
        <v>0</v>
      </c>
      <c r="CL106">
        <v>9970</v>
      </c>
      <c r="CM106">
        <v>0</v>
      </c>
      <c r="CN106">
        <v>2.65738</v>
      </c>
      <c r="CO106">
        <v>599.999</v>
      </c>
      <c r="CP106">
        <v>0.93299</v>
      </c>
      <c r="CQ106">
        <v>0.0670098</v>
      </c>
      <c r="CR106">
        <v>0</v>
      </c>
      <c r="CS106">
        <v>834.509</v>
      </c>
      <c r="CT106">
        <v>4.99951</v>
      </c>
      <c r="CU106">
        <v>4994.51</v>
      </c>
      <c r="CV106">
        <v>4814.07666666667</v>
      </c>
      <c r="CW106">
        <v>39.5</v>
      </c>
      <c r="CX106">
        <v>42.312</v>
      </c>
      <c r="CY106">
        <v>41.375</v>
      </c>
      <c r="CZ106">
        <v>42.25</v>
      </c>
      <c r="DA106">
        <v>43.062</v>
      </c>
      <c r="DB106">
        <v>555.13</v>
      </c>
      <c r="DC106">
        <v>39.87</v>
      </c>
      <c r="DD106">
        <v>0</v>
      </c>
      <c r="DE106">
        <v>1621617831.4</v>
      </c>
      <c r="DF106">
        <v>0</v>
      </c>
      <c r="DG106">
        <v>835.318423076923</v>
      </c>
      <c r="DH106">
        <v>-7.08358973459003</v>
      </c>
      <c r="DI106">
        <v>-39.4967521506367</v>
      </c>
      <c r="DJ106">
        <v>4998.47230769231</v>
      </c>
      <c r="DK106">
        <v>15</v>
      </c>
      <c r="DL106">
        <v>1621616362.6</v>
      </c>
      <c r="DM106" t="s">
        <v>296</v>
      </c>
      <c r="DN106">
        <v>1621616342.1</v>
      </c>
      <c r="DO106">
        <v>1621616362.6</v>
      </c>
      <c r="DP106">
        <v>3</v>
      </c>
      <c r="DQ106">
        <v>-0.041</v>
      </c>
      <c r="DR106">
        <v>0.032</v>
      </c>
      <c r="DS106">
        <v>8.331</v>
      </c>
      <c r="DT106">
        <v>0.068</v>
      </c>
      <c r="DU106">
        <v>421</v>
      </c>
      <c r="DV106">
        <v>3</v>
      </c>
      <c r="DW106">
        <v>0.39</v>
      </c>
      <c r="DX106">
        <v>0.05</v>
      </c>
      <c r="DY106">
        <v>-25.6321658536585</v>
      </c>
      <c r="DZ106">
        <v>-1.24977909407664</v>
      </c>
      <c r="EA106">
        <v>0.194133684904282</v>
      </c>
      <c r="EB106">
        <v>0</v>
      </c>
      <c r="EC106">
        <v>835.721939393939</v>
      </c>
      <c r="ED106">
        <v>-7.06831532871468</v>
      </c>
      <c r="EE106">
        <v>0.697124654710821</v>
      </c>
      <c r="EF106">
        <v>1</v>
      </c>
      <c r="EG106">
        <v>19.2422634146341</v>
      </c>
      <c r="EH106">
        <v>4.37181951219513</v>
      </c>
      <c r="EI106">
        <v>0.432380265538755</v>
      </c>
      <c r="EJ106">
        <v>0</v>
      </c>
      <c r="EK106">
        <v>1</v>
      </c>
      <c r="EL106">
        <v>3</v>
      </c>
      <c r="EM106" t="s">
        <v>315</v>
      </c>
      <c r="EN106">
        <v>100</v>
      </c>
      <c r="EO106">
        <v>100</v>
      </c>
      <c r="EP106">
        <v>8.153</v>
      </c>
      <c r="EQ106">
        <v>0.5245</v>
      </c>
      <c r="ER106">
        <v>5.01928744056008</v>
      </c>
      <c r="ES106">
        <v>0.0095515401478521</v>
      </c>
      <c r="ET106">
        <v>-4.08282145803731e-06</v>
      </c>
      <c r="EU106">
        <v>9.61633180237613e-10</v>
      </c>
      <c r="EV106">
        <v>0.379931883414538</v>
      </c>
      <c r="EW106">
        <v>0</v>
      </c>
      <c r="EX106">
        <v>0</v>
      </c>
      <c r="EY106">
        <v>0</v>
      </c>
      <c r="EZ106">
        <v>-4</v>
      </c>
      <c r="FA106">
        <v>2054</v>
      </c>
      <c r="FB106">
        <v>1</v>
      </c>
      <c r="FC106">
        <v>24</v>
      </c>
      <c r="FD106">
        <v>24.8</v>
      </c>
      <c r="FE106">
        <v>24.4</v>
      </c>
      <c r="FF106">
        <v>2</v>
      </c>
      <c r="FG106">
        <v>672.768</v>
      </c>
      <c r="FH106">
        <v>403.717</v>
      </c>
      <c r="FI106">
        <v>49.1582</v>
      </c>
      <c r="FJ106">
        <v>28.4564</v>
      </c>
      <c r="FK106">
        <v>30.0001</v>
      </c>
      <c r="FL106">
        <v>28.1452</v>
      </c>
      <c r="FM106">
        <v>28.1138</v>
      </c>
      <c r="FN106">
        <v>21.2758</v>
      </c>
      <c r="FO106">
        <v>47.6523</v>
      </c>
      <c r="FP106">
        <v>95.3819</v>
      </c>
      <c r="FQ106">
        <v>50.5</v>
      </c>
      <c r="FR106">
        <v>420</v>
      </c>
      <c r="FS106">
        <v>16.4729</v>
      </c>
      <c r="FT106">
        <v>99.7438</v>
      </c>
      <c r="FU106">
        <v>100.15</v>
      </c>
    </row>
    <row r="107" spans="1:177">
      <c r="A107">
        <v>91</v>
      </c>
      <c r="B107">
        <v>1621617842.5</v>
      </c>
      <c r="C107">
        <v>1350.40000009537</v>
      </c>
      <c r="D107" t="s">
        <v>479</v>
      </c>
      <c r="E107" t="s">
        <v>480</v>
      </c>
      <c r="G107">
        <v>1621617841.5</v>
      </c>
      <c r="H107">
        <f>CD107*AF107*(BZ107-CA107)/(100*BS107*(1000-AF107*BZ107))</f>
        <v>0</v>
      </c>
      <c r="I107">
        <f>CD107*AF107*(BY107-BX107*(1000-AF107*CA107)/(1000-AF107*BZ107))/(100*BS107)</f>
        <v>0</v>
      </c>
      <c r="J107">
        <f>BX107 - IF(AF107&gt;1, I107*BS107*100.0/(AH107*CL107), 0)</f>
        <v>0</v>
      </c>
      <c r="K107">
        <f>((Q107-H107/2)*J107-I107)/(Q107+H107/2)</f>
        <v>0</v>
      </c>
      <c r="L107">
        <f>K107*(CE107+CF107)/1000.0</f>
        <v>0</v>
      </c>
      <c r="M107">
        <f>(BX107 - IF(AF107&gt;1, I107*BS107*100.0/(AH107*CL107), 0))*(CE107+CF107)/1000.0</f>
        <v>0</v>
      </c>
      <c r="N107">
        <f>2.0/((1/P107-1/O107)+SIGN(P107)*SQRT((1/P107-1/O107)*(1/P107-1/O107) + 4*BT107/((BT107+1)*(BT107+1))*(2*1/P107*1/O107-1/O107*1/O107)))</f>
        <v>0</v>
      </c>
      <c r="O107">
        <f>IF(LEFT(BU107,1)&lt;&gt;"0",IF(LEFT(BU107,1)="1",3.0,BV107),$D$5+$E$5*(CL107*CE107/($K$5*1000))+$F$5*(CL107*CE107/($K$5*1000))*MAX(MIN(BS107,$J$5),$I$5)*MAX(MIN(BS107,$J$5),$I$5)+$G$5*MAX(MIN(BS107,$J$5),$I$5)*(CL107*CE107/($K$5*1000))+$H$5*(CL107*CE107/($K$5*1000))*(CL107*CE107/($K$5*1000)))</f>
        <v>0</v>
      </c>
      <c r="P107">
        <f>H107*(1000-(1000*0.61365*exp(17.502*T107/(240.97+T107))/(CE107+CF107)+BZ107)/2)/(1000*0.61365*exp(17.502*T107/(240.97+T107))/(CE107+CF107)-BZ107)</f>
        <v>0</v>
      </c>
      <c r="Q107">
        <f>1/((BT107+1)/(N107/1.6)+1/(O107/1.37)) + BT107/((BT107+1)/(N107/1.6) + BT107/(O107/1.37))</f>
        <v>0</v>
      </c>
      <c r="R107">
        <f>(BP107*BR107)</f>
        <v>0</v>
      </c>
      <c r="S107">
        <f>(CG107+(R107+2*0.95*5.67E-8*(((CG107+$B$7)+273)^4-(CG107+273)^4)-44100*H107)/(1.84*29.3*O107+8*0.95*5.67E-8*(CG107+273)^3))</f>
        <v>0</v>
      </c>
      <c r="T107">
        <f>($C$7*CH107+$D$7*CI107+$E$7*S107)</f>
        <v>0</v>
      </c>
      <c r="U107">
        <f>0.61365*exp(17.502*T107/(240.97+T107))</f>
        <v>0</v>
      </c>
      <c r="V107">
        <f>(W107/X107*100)</f>
        <v>0</v>
      </c>
      <c r="W107">
        <f>BZ107*(CE107+CF107)/1000</f>
        <v>0</v>
      </c>
      <c r="X107">
        <f>0.61365*exp(17.502*CG107/(240.97+CG107))</f>
        <v>0</v>
      </c>
      <c r="Y107">
        <f>(U107-BZ107*(CE107+CF107)/1000)</f>
        <v>0</v>
      </c>
      <c r="Z107">
        <f>(-H107*44100)</f>
        <v>0</v>
      </c>
      <c r="AA107">
        <f>2*29.3*O107*0.92*(CG107-T107)</f>
        <v>0</v>
      </c>
      <c r="AB107">
        <f>2*0.95*5.67E-8*(((CG107+$B$7)+273)^4-(T107+273)^4)</f>
        <v>0</v>
      </c>
      <c r="AC107">
        <f>R107+AB107+Z107+AA107</f>
        <v>0</v>
      </c>
      <c r="AD107">
        <v>0</v>
      </c>
      <c r="AE107">
        <v>0</v>
      </c>
      <c r="AF107">
        <f>IF(AD107*$H$13&gt;=AH107,1.0,(AH107/(AH107-AD107*$H$13)))</f>
        <v>0</v>
      </c>
      <c r="AG107">
        <f>(AF107-1)*100</f>
        <v>0</v>
      </c>
      <c r="AH107">
        <f>MAX(0,($B$13+$C$13*CL107)/(1+$D$13*CL107)*CE107/(CG107+273)*$E$13)</f>
        <v>0</v>
      </c>
      <c r="AI107" t="s">
        <v>294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294</v>
      </c>
      <c r="AP107">
        <v>0</v>
      </c>
      <c r="AQ107">
        <v>0</v>
      </c>
      <c r="AR107">
        <f>1-AP107/AQ107</f>
        <v>0</v>
      </c>
      <c r="AS107">
        <v>0.5</v>
      </c>
      <c r="AT107">
        <f>BP107</f>
        <v>0</v>
      </c>
      <c r="AU107">
        <f>I107</f>
        <v>0</v>
      </c>
      <c r="AV107">
        <f>AR107*AS107*AT107</f>
        <v>0</v>
      </c>
      <c r="AW107">
        <f>BB107/AQ107</f>
        <v>0</v>
      </c>
      <c r="AX107">
        <f>(AU107-AN107)/AT107</f>
        <v>0</v>
      </c>
      <c r="AY107">
        <f>(AK107-AQ107)/AQ107</f>
        <v>0</v>
      </c>
      <c r="AZ107" t="s">
        <v>294</v>
      </c>
      <c r="BA107">
        <v>0</v>
      </c>
      <c r="BB107">
        <f>AQ107-BA107</f>
        <v>0</v>
      </c>
      <c r="BC107">
        <f>(AQ107-AP107)/(AQ107-BA107)</f>
        <v>0</v>
      </c>
      <c r="BD107">
        <f>(AK107-AQ107)/(AK107-BA107)</f>
        <v>0</v>
      </c>
      <c r="BE107">
        <f>(AQ107-AP107)/(AQ107-AJ107)</f>
        <v>0</v>
      </c>
      <c r="BF107">
        <f>(AK107-AQ107)/(AK107-AJ107)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f>$B$11*CM107+$C$11*CN107+$F$11*CO107*(1-CR107)</f>
        <v>0</v>
      </c>
      <c r="BP107">
        <f>BO107*BQ107</f>
        <v>0</v>
      </c>
      <c r="BQ107">
        <f>($B$11*$D$9+$C$11*$D$9+$F$11*((DB107+CT107)/MAX(DB107+CT107+DC107, 0.1)*$I$9+DC107/MAX(DB107+CT107+DC107, 0.1)*$J$9))/($B$11+$C$11+$F$11)</f>
        <v>0</v>
      </c>
      <c r="BR107">
        <f>($B$11*$K$9+$C$11*$K$9+$F$11*((DB107+CT107)/MAX(DB107+CT107+DC107, 0.1)*$P$9+DC107/MAX(DB107+CT107+DC107, 0.1)*$Q$9))/($B$11+$C$11+$F$11)</f>
        <v>0</v>
      </c>
      <c r="BS107">
        <v>6</v>
      </c>
      <c r="BT107">
        <v>0.5</v>
      </c>
      <c r="BU107" t="s">
        <v>295</v>
      </c>
      <c r="BV107">
        <v>2</v>
      </c>
      <c r="BW107">
        <v>1621617841.5</v>
      </c>
      <c r="BX107">
        <v>393.991666666667</v>
      </c>
      <c r="BY107">
        <v>420.056</v>
      </c>
      <c r="BZ107">
        <v>36.6661</v>
      </c>
      <c r="CA107">
        <v>15.8908333333333</v>
      </c>
      <c r="CB107">
        <v>385.839666666667</v>
      </c>
      <c r="CC107">
        <v>36.1416</v>
      </c>
      <c r="CD107">
        <v>599.97</v>
      </c>
      <c r="CE107">
        <v>101.269333333333</v>
      </c>
      <c r="CF107">
        <v>0.100337833333333</v>
      </c>
      <c r="CG107">
        <v>41.3734</v>
      </c>
      <c r="CH107">
        <v>37.0701</v>
      </c>
      <c r="CI107">
        <v>999.9</v>
      </c>
      <c r="CJ107">
        <v>0</v>
      </c>
      <c r="CK107">
        <v>0</v>
      </c>
      <c r="CL107">
        <v>9973.33333333333</v>
      </c>
      <c r="CM107">
        <v>0</v>
      </c>
      <c r="CN107">
        <v>2.65738</v>
      </c>
      <c r="CO107">
        <v>599.983</v>
      </c>
      <c r="CP107">
        <v>0.93299</v>
      </c>
      <c r="CQ107">
        <v>0.0670098</v>
      </c>
      <c r="CR107">
        <v>0</v>
      </c>
      <c r="CS107">
        <v>832.781</v>
      </c>
      <c r="CT107">
        <v>4.99951</v>
      </c>
      <c r="CU107">
        <v>4984.13666666667</v>
      </c>
      <c r="CV107">
        <v>4813.95</v>
      </c>
      <c r="CW107">
        <v>39.562</v>
      </c>
      <c r="CX107">
        <v>42.312</v>
      </c>
      <c r="CY107">
        <v>41.437</v>
      </c>
      <c r="CZ107">
        <v>42.25</v>
      </c>
      <c r="DA107">
        <v>43.125</v>
      </c>
      <c r="DB107">
        <v>555.113333333333</v>
      </c>
      <c r="DC107">
        <v>39.87</v>
      </c>
      <c r="DD107">
        <v>0</v>
      </c>
      <c r="DE107">
        <v>1621617846.4</v>
      </c>
      <c r="DF107">
        <v>0</v>
      </c>
      <c r="DG107">
        <v>833.55352</v>
      </c>
      <c r="DH107">
        <v>-6.73092306825627</v>
      </c>
      <c r="DI107">
        <v>-42.4599999344527</v>
      </c>
      <c r="DJ107">
        <v>4988.3612</v>
      </c>
      <c r="DK107">
        <v>15</v>
      </c>
      <c r="DL107">
        <v>1621616362.6</v>
      </c>
      <c r="DM107" t="s">
        <v>296</v>
      </c>
      <c r="DN107">
        <v>1621616342.1</v>
      </c>
      <c r="DO107">
        <v>1621616362.6</v>
      </c>
      <c r="DP107">
        <v>3</v>
      </c>
      <c r="DQ107">
        <v>-0.041</v>
      </c>
      <c r="DR107">
        <v>0.032</v>
      </c>
      <c r="DS107">
        <v>8.331</v>
      </c>
      <c r="DT107">
        <v>0.068</v>
      </c>
      <c r="DU107">
        <v>421</v>
      </c>
      <c r="DV107">
        <v>3</v>
      </c>
      <c r="DW107">
        <v>0.39</v>
      </c>
      <c r="DX107">
        <v>0.05</v>
      </c>
      <c r="DY107">
        <v>-25.9713292682927</v>
      </c>
      <c r="DZ107">
        <v>-1.65168083623694</v>
      </c>
      <c r="EA107">
        <v>0.231043138453177</v>
      </c>
      <c r="EB107">
        <v>0</v>
      </c>
      <c r="EC107">
        <v>833.983393939394</v>
      </c>
      <c r="ED107">
        <v>-6.81776441536072</v>
      </c>
      <c r="EE107">
        <v>0.673542509035941</v>
      </c>
      <c r="EF107">
        <v>1</v>
      </c>
      <c r="EG107">
        <v>20.1749829268293</v>
      </c>
      <c r="EH107">
        <v>3.41006759581883</v>
      </c>
      <c r="EI107">
        <v>0.339602542366334</v>
      </c>
      <c r="EJ107">
        <v>0</v>
      </c>
      <c r="EK107">
        <v>1</v>
      </c>
      <c r="EL107">
        <v>3</v>
      </c>
      <c r="EM107" t="s">
        <v>315</v>
      </c>
      <c r="EN107">
        <v>100</v>
      </c>
      <c r="EO107">
        <v>100</v>
      </c>
      <c r="EP107">
        <v>8.151</v>
      </c>
      <c r="EQ107">
        <v>0.5245</v>
      </c>
      <c r="ER107">
        <v>5.01928744056008</v>
      </c>
      <c r="ES107">
        <v>0.0095515401478521</v>
      </c>
      <c r="ET107">
        <v>-4.08282145803731e-06</v>
      </c>
      <c r="EU107">
        <v>9.61633180237613e-10</v>
      </c>
      <c r="EV107">
        <v>0.379931883414538</v>
      </c>
      <c r="EW107">
        <v>0</v>
      </c>
      <c r="EX107">
        <v>0</v>
      </c>
      <c r="EY107">
        <v>0</v>
      </c>
      <c r="EZ107">
        <v>-4</v>
      </c>
      <c r="FA107">
        <v>2054</v>
      </c>
      <c r="FB107">
        <v>1</v>
      </c>
      <c r="FC107">
        <v>24</v>
      </c>
      <c r="FD107">
        <v>25</v>
      </c>
      <c r="FE107">
        <v>24.7</v>
      </c>
      <c r="FF107">
        <v>2</v>
      </c>
      <c r="FG107">
        <v>673.48</v>
      </c>
      <c r="FH107">
        <v>402.378</v>
      </c>
      <c r="FI107">
        <v>49.283</v>
      </c>
      <c r="FJ107">
        <v>28.4759</v>
      </c>
      <c r="FK107">
        <v>30.0005</v>
      </c>
      <c r="FL107">
        <v>28.1523</v>
      </c>
      <c r="FM107">
        <v>28.1233</v>
      </c>
      <c r="FN107">
        <v>21.2636</v>
      </c>
      <c r="FO107">
        <v>50.3504</v>
      </c>
      <c r="FP107">
        <v>94.21</v>
      </c>
      <c r="FQ107">
        <v>50.5</v>
      </c>
      <c r="FR107">
        <v>420</v>
      </c>
      <c r="FS107">
        <v>15.5411</v>
      </c>
      <c r="FT107">
        <v>99.7403</v>
      </c>
      <c r="FU107">
        <v>100.149</v>
      </c>
    </row>
    <row r="108" spans="1:177">
      <c r="A108">
        <v>92</v>
      </c>
      <c r="B108">
        <v>1621617857.5</v>
      </c>
      <c r="C108">
        <v>1365.40000009537</v>
      </c>
      <c r="D108" t="s">
        <v>481</v>
      </c>
      <c r="E108" t="s">
        <v>482</v>
      </c>
      <c r="G108">
        <v>1621617856.5</v>
      </c>
      <c r="H108">
        <f>CD108*AF108*(BZ108-CA108)/(100*BS108*(1000-AF108*BZ108))</f>
        <v>0</v>
      </c>
      <c r="I108">
        <f>CD108*AF108*(BY108-BX108*(1000-AF108*CA108)/(1000-AF108*BZ108))/(100*BS108)</f>
        <v>0</v>
      </c>
      <c r="J108">
        <f>BX108 - IF(AF108&gt;1, I108*BS108*100.0/(AH108*CL108), 0)</f>
        <v>0</v>
      </c>
      <c r="K108">
        <f>((Q108-H108/2)*J108-I108)/(Q108+H108/2)</f>
        <v>0</v>
      </c>
      <c r="L108">
        <f>K108*(CE108+CF108)/1000.0</f>
        <v>0</v>
      </c>
      <c r="M108">
        <f>(BX108 - IF(AF108&gt;1, I108*BS108*100.0/(AH108*CL108), 0))*(CE108+CF108)/1000.0</f>
        <v>0</v>
      </c>
      <c r="N108">
        <f>2.0/((1/P108-1/O108)+SIGN(P108)*SQRT((1/P108-1/O108)*(1/P108-1/O108) + 4*BT108/((BT108+1)*(BT108+1))*(2*1/P108*1/O108-1/O108*1/O108)))</f>
        <v>0</v>
      </c>
      <c r="O108">
        <f>IF(LEFT(BU108,1)&lt;&gt;"0",IF(LEFT(BU108,1)="1",3.0,BV108),$D$5+$E$5*(CL108*CE108/($K$5*1000))+$F$5*(CL108*CE108/($K$5*1000))*MAX(MIN(BS108,$J$5),$I$5)*MAX(MIN(BS108,$J$5),$I$5)+$G$5*MAX(MIN(BS108,$J$5),$I$5)*(CL108*CE108/($K$5*1000))+$H$5*(CL108*CE108/($K$5*1000))*(CL108*CE108/($K$5*1000)))</f>
        <v>0</v>
      </c>
      <c r="P108">
        <f>H108*(1000-(1000*0.61365*exp(17.502*T108/(240.97+T108))/(CE108+CF108)+BZ108)/2)/(1000*0.61365*exp(17.502*T108/(240.97+T108))/(CE108+CF108)-BZ108)</f>
        <v>0</v>
      </c>
      <c r="Q108">
        <f>1/((BT108+1)/(N108/1.6)+1/(O108/1.37)) + BT108/((BT108+1)/(N108/1.6) + BT108/(O108/1.37))</f>
        <v>0</v>
      </c>
      <c r="R108">
        <f>(BP108*BR108)</f>
        <v>0</v>
      </c>
      <c r="S108">
        <f>(CG108+(R108+2*0.95*5.67E-8*(((CG108+$B$7)+273)^4-(CG108+273)^4)-44100*H108)/(1.84*29.3*O108+8*0.95*5.67E-8*(CG108+273)^3))</f>
        <v>0</v>
      </c>
      <c r="T108">
        <f>($C$7*CH108+$D$7*CI108+$E$7*S108)</f>
        <v>0</v>
      </c>
      <c r="U108">
        <f>0.61365*exp(17.502*T108/(240.97+T108))</f>
        <v>0</v>
      </c>
      <c r="V108">
        <f>(W108/X108*100)</f>
        <v>0</v>
      </c>
      <c r="W108">
        <f>BZ108*(CE108+CF108)/1000</f>
        <v>0</v>
      </c>
      <c r="X108">
        <f>0.61365*exp(17.502*CG108/(240.97+CG108))</f>
        <v>0</v>
      </c>
      <c r="Y108">
        <f>(U108-BZ108*(CE108+CF108)/1000)</f>
        <v>0</v>
      </c>
      <c r="Z108">
        <f>(-H108*44100)</f>
        <v>0</v>
      </c>
      <c r="AA108">
        <f>2*29.3*O108*0.92*(CG108-T108)</f>
        <v>0</v>
      </c>
      <c r="AB108">
        <f>2*0.95*5.67E-8*(((CG108+$B$7)+273)^4-(T108+273)^4)</f>
        <v>0</v>
      </c>
      <c r="AC108">
        <f>R108+AB108+Z108+AA108</f>
        <v>0</v>
      </c>
      <c r="AD108">
        <v>0</v>
      </c>
      <c r="AE108">
        <v>0</v>
      </c>
      <c r="AF108">
        <f>IF(AD108*$H$13&gt;=AH108,1.0,(AH108/(AH108-AD108*$H$13)))</f>
        <v>0</v>
      </c>
      <c r="AG108">
        <f>(AF108-1)*100</f>
        <v>0</v>
      </c>
      <c r="AH108">
        <f>MAX(0,($B$13+$C$13*CL108)/(1+$D$13*CL108)*CE108/(CG108+273)*$E$13)</f>
        <v>0</v>
      </c>
      <c r="AI108" t="s">
        <v>294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294</v>
      </c>
      <c r="AP108">
        <v>0</v>
      </c>
      <c r="AQ108">
        <v>0</v>
      </c>
      <c r="AR108">
        <f>1-AP108/AQ108</f>
        <v>0</v>
      </c>
      <c r="AS108">
        <v>0.5</v>
      </c>
      <c r="AT108">
        <f>BP108</f>
        <v>0</v>
      </c>
      <c r="AU108">
        <f>I108</f>
        <v>0</v>
      </c>
      <c r="AV108">
        <f>AR108*AS108*AT108</f>
        <v>0</v>
      </c>
      <c r="AW108">
        <f>BB108/AQ108</f>
        <v>0</v>
      </c>
      <c r="AX108">
        <f>(AU108-AN108)/AT108</f>
        <v>0</v>
      </c>
      <c r="AY108">
        <f>(AK108-AQ108)/AQ108</f>
        <v>0</v>
      </c>
      <c r="AZ108" t="s">
        <v>294</v>
      </c>
      <c r="BA108">
        <v>0</v>
      </c>
      <c r="BB108">
        <f>AQ108-BA108</f>
        <v>0</v>
      </c>
      <c r="BC108">
        <f>(AQ108-AP108)/(AQ108-BA108)</f>
        <v>0</v>
      </c>
      <c r="BD108">
        <f>(AK108-AQ108)/(AK108-BA108)</f>
        <v>0</v>
      </c>
      <c r="BE108">
        <f>(AQ108-AP108)/(AQ108-AJ108)</f>
        <v>0</v>
      </c>
      <c r="BF108">
        <f>(AK108-AQ108)/(AK108-AJ108)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f>$B$11*CM108+$C$11*CN108+$F$11*CO108*(1-CR108)</f>
        <v>0</v>
      </c>
      <c r="BP108">
        <f>BO108*BQ108</f>
        <v>0</v>
      </c>
      <c r="BQ108">
        <f>($B$11*$D$9+$C$11*$D$9+$F$11*((DB108+CT108)/MAX(DB108+CT108+DC108, 0.1)*$I$9+DC108/MAX(DB108+CT108+DC108, 0.1)*$J$9))/($B$11+$C$11+$F$11)</f>
        <v>0</v>
      </c>
      <c r="BR108">
        <f>($B$11*$K$9+$C$11*$K$9+$F$11*((DB108+CT108)/MAX(DB108+CT108+DC108, 0.1)*$P$9+DC108/MAX(DB108+CT108+DC108, 0.1)*$Q$9))/($B$11+$C$11+$F$11)</f>
        <v>0</v>
      </c>
      <c r="BS108">
        <v>6</v>
      </c>
      <c r="BT108">
        <v>0.5</v>
      </c>
      <c r="BU108" t="s">
        <v>295</v>
      </c>
      <c r="BV108">
        <v>2</v>
      </c>
      <c r="BW108">
        <v>1621617856.5</v>
      </c>
      <c r="BX108">
        <v>393.684</v>
      </c>
      <c r="BY108">
        <v>420.092666666667</v>
      </c>
      <c r="BZ108">
        <v>36.6268</v>
      </c>
      <c r="CA108">
        <v>14.9389666666667</v>
      </c>
      <c r="CB108">
        <v>385.533666666667</v>
      </c>
      <c r="CC108">
        <v>36.1026666666667</v>
      </c>
      <c r="CD108">
        <v>599.905333333333</v>
      </c>
      <c r="CE108">
        <v>101.268333333333</v>
      </c>
      <c r="CF108">
        <v>0.100061133333333</v>
      </c>
      <c r="CG108">
        <v>41.4974</v>
      </c>
      <c r="CH108">
        <v>37.1668</v>
      </c>
      <c r="CI108">
        <v>999.9</v>
      </c>
      <c r="CJ108">
        <v>0</v>
      </c>
      <c r="CK108">
        <v>0</v>
      </c>
      <c r="CL108">
        <v>10013.3333333333</v>
      </c>
      <c r="CM108">
        <v>0</v>
      </c>
      <c r="CN108">
        <v>2.65738</v>
      </c>
      <c r="CO108">
        <v>599.967333333333</v>
      </c>
      <c r="CP108">
        <v>0.93299</v>
      </c>
      <c r="CQ108">
        <v>0.0670098</v>
      </c>
      <c r="CR108">
        <v>0</v>
      </c>
      <c r="CS108">
        <v>831.509</v>
      </c>
      <c r="CT108">
        <v>4.99951</v>
      </c>
      <c r="CU108">
        <v>4974.95666666667</v>
      </c>
      <c r="CV108">
        <v>4813.82</v>
      </c>
      <c r="CW108">
        <v>39.562</v>
      </c>
      <c r="CX108">
        <v>42.375</v>
      </c>
      <c r="CY108">
        <v>41.437</v>
      </c>
      <c r="CZ108">
        <v>42.312</v>
      </c>
      <c r="DA108">
        <v>43.125</v>
      </c>
      <c r="DB108">
        <v>555.1</v>
      </c>
      <c r="DC108">
        <v>39.87</v>
      </c>
      <c r="DD108">
        <v>0</v>
      </c>
      <c r="DE108">
        <v>1621617861.4</v>
      </c>
      <c r="DF108">
        <v>0</v>
      </c>
      <c r="DG108">
        <v>831.945884615385</v>
      </c>
      <c r="DH108">
        <v>-4.65357263633514</v>
      </c>
      <c r="DI108">
        <v>-37.149059825809</v>
      </c>
      <c r="DJ108">
        <v>4978.85576923077</v>
      </c>
      <c r="DK108">
        <v>15</v>
      </c>
      <c r="DL108">
        <v>1621616362.6</v>
      </c>
      <c r="DM108" t="s">
        <v>296</v>
      </c>
      <c r="DN108">
        <v>1621616342.1</v>
      </c>
      <c r="DO108">
        <v>1621616362.6</v>
      </c>
      <c r="DP108">
        <v>3</v>
      </c>
      <c r="DQ108">
        <v>-0.041</v>
      </c>
      <c r="DR108">
        <v>0.032</v>
      </c>
      <c r="DS108">
        <v>8.331</v>
      </c>
      <c r="DT108">
        <v>0.068</v>
      </c>
      <c r="DU108">
        <v>421</v>
      </c>
      <c r="DV108">
        <v>3</v>
      </c>
      <c r="DW108">
        <v>0.39</v>
      </c>
      <c r="DX108">
        <v>0.05</v>
      </c>
      <c r="DY108">
        <v>-26.2923097560976</v>
      </c>
      <c r="DZ108">
        <v>-0.85178675958184</v>
      </c>
      <c r="EA108">
        <v>0.194081650915</v>
      </c>
      <c r="EB108">
        <v>0</v>
      </c>
      <c r="EC108">
        <v>832.310424242424</v>
      </c>
      <c r="ED108">
        <v>-6.04030500657804</v>
      </c>
      <c r="EE108">
        <v>0.620492474513152</v>
      </c>
      <c r="EF108">
        <v>1</v>
      </c>
      <c r="EG108">
        <v>21.0891512195122</v>
      </c>
      <c r="EH108">
        <v>3.62820627177704</v>
      </c>
      <c r="EI108">
        <v>0.358079032100764</v>
      </c>
      <c r="EJ108">
        <v>0</v>
      </c>
      <c r="EK108">
        <v>1</v>
      </c>
      <c r="EL108">
        <v>3</v>
      </c>
      <c r="EM108" t="s">
        <v>315</v>
      </c>
      <c r="EN108">
        <v>100</v>
      </c>
      <c r="EO108">
        <v>100</v>
      </c>
      <c r="EP108">
        <v>8.15</v>
      </c>
      <c r="EQ108">
        <v>0.5241</v>
      </c>
      <c r="ER108">
        <v>5.01928744056008</v>
      </c>
      <c r="ES108">
        <v>0.0095515401478521</v>
      </c>
      <c r="ET108">
        <v>-4.08282145803731e-06</v>
      </c>
      <c r="EU108">
        <v>9.61633180237613e-10</v>
      </c>
      <c r="EV108">
        <v>0.379931883414538</v>
      </c>
      <c r="EW108">
        <v>0</v>
      </c>
      <c r="EX108">
        <v>0</v>
      </c>
      <c r="EY108">
        <v>0</v>
      </c>
      <c r="EZ108">
        <v>-4</v>
      </c>
      <c r="FA108">
        <v>2054</v>
      </c>
      <c r="FB108">
        <v>1</v>
      </c>
      <c r="FC108">
        <v>24</v>
      </c>
      <c r="FD108">
        <v>25.3</v>
      </c>
      <c r="FE108">
        <v>24.9</v>
      </c>
      <c r="FF108">
        <v>2</v>
      </c>
      <c r="FG108">
        <v>674.893</v>
      </c>
      <c r="FH108">
        <v>401.492</v>
      </c>
      <c r="FI108">
        <v>49.4039</v>
      </c>
      <c r="FJ108">
        <v>28.4953</v>
      </c>
      <c r="FK108">
        <v>30.0006</v>
      </c>
      <c r="FL108">
        <v>28.1523</v>
      </c>
      <c r="FM108">
        <v>28.1304</v>
      </c>
      <c r="FN108">
        <v>21.2474</v>
      </c>
      <c r="FO108">
        <v>52.4912</v>
      </c>
      <c r="FP108">
        <v>92.6636</v>
      </c>
      <c r="FQ108">
        <v>50.5</v>
      </c>
      <c r="FR108">
        <v>420</v>
      </c>
      <c r="FS108">
        <v>14.6559</v>
      </c>
      <c r="FT108">
        <v>99.7452</v>
      </c>
      <c r="FU108">
        <v>100.149</v>
      </c>
    </row>
    <row r="109" spans="1:177">
      <c r="A109">
        <v>93</v>
      </c>
      <c r="B109">
        <v>1621617872.5</v>
      </c>
      <c r="C109">
        <v>1380.40000009537</v>
      </c>
      <c r="D109" t="s">
        <v>483</v>
      </c>
      <c r="E109" t="s">
        <v>484</v>
      </c>
      <c r="G109">
        <v>1621617871.5</v>
      </c>
      <c r="H109">
        <f>CD109*AF109*(BZ109-CA109)/(100*BS109*(1000-AF109*BZ109))</f>
        <v>0</v>
      </c>
      <c r="I109">
        <f>CD109*AF109*(BY109-BX109*(1000-AF109*CA109)/(1000-AF109*BZ109))/(100*BS109)</f>
        <v>0</v>
      </c>
      <c r="J109">
        <f>BX109 - IF(AF109&gt;1, I109*BS109*100.0/(AH109*CL109), 0)</f>
        <v>0</v>
      </c>
      <c r="K109">
        <f>((Q109-H109/2)*J109-I109)/(Q109+H109/2)</f>
        <v>0</v>
      </c>
      <c r="L109">
        <f>K109*(CE109+CF109)/1000.0</f>
        <v>0</v>
      </c>
      <c r="M109">
        <f>(BX109 - IF(AF109&gt;1, I109*BS109*100.0/(AH109*CL109), 0))*(CE109+CF109)/1000.0</f>
        <v>0</v>
      </c>
      <c r="N109">
        <f>2.0/((1/P109-1/O109)+SIGN(P109)*SQRT((1/P109-1/O109)*(1/P109-1/O109) + 4*BT109/((BT109+1)*(BT109+1))*(2*1/P109*1/O109-1/O109*1/O109)))</f>
        <v>0</v>
      </c>
      <c r="O109">
        <f>IF(LEFT(BU109,1)&lt;&gt;"0",IF(LEFT(BU109,1)="1",3.0,BV109),$D$5+$E$5*(CL109*CE109/($K$5*1000))+$F$5*(CL109*CE109/($K$5*1000))*MAX(MIN(BS109,$J$5),$I$5)*MAX(MIN(BS109,$J$5),$I$5)+$G$5*MAX(MIN(BS109,$J$5),$I$5)*(CL109*CE109/($K$5*1000))+$H$5*(CL109*CE109/($K$5*1000))*(CL109*CE109/($K$5*1000)))</f>
        <v>0</v>
      </c>
      <c r="P109">
        <f>H109*(1000-(1000*0.61365*exp(17.502*T109/(240.97+T109))/(CE109+CF109)+BZ109)/2)/(1000*0.61365*exp(17.502*T109/(240.97+T109))/(CE109+CF109)-BZ109)</f>
        <v>0</v>
      </c>
      <c r="Q109">
        <f>1/((BT109+1)/(N109/1.6)+1/(O109/1.37)) + BT109/((BT109+1)/(N109/1.6) + BT109/(O109/1.37))</f>
        <v>0</v>
      </c>
      <c r="R109">
        <f>(BP109*BR109)</f>
        <v>0</v>
      </c>
      <c r="S109">
        <f>(CG109+(R109+2*0.95*5.67E-8*(((CG109+$B$7)+273)^4-(CG109+273)^4)-44100*H109)/(1.84*29.3*O109+8*0.95*5.67E-8*(CG109+273)^3))</f>
        <v>0</v>
      </c>
      <c r="T109">
        <f>($C$7*CH109+$D$7*CI109+$E$7*S109)</f>
        <v>0</v>
      </c>
      <c r="U109">
        <f>0.61365*exp(17.502*T109/(240.97+T109))</f>
        <v>0</v>
      </c>
      <c r="V109">
        <f>(W109/X109*100)</f>
        <v>0</v>
      </c>
      <c r="W109">
        <f>BZ109*(CE109+CF109)/1000</f>
        <v>0</v>
      </c>
      <c r="X109">
        <f>0.61365*exp(17.502*CG109/(240.97+CG109))</f>
        <v>0</v>
      </c>
      <c r="Y109">
        <f>(U109-BZ109*(CE109+CF109)/1000)</f>
        <v>0</v>
      </c>
      <c r="Z109">
        <f>(-H109*44100)</f>
        <v>0</v>
      </c>
      <c r="AA109">
        <f>2*29.3*O109*0.92*(CG109-T109)</f>
        <v>0</v>
      </c>
      <c r="AB109">
        <f>2*0.95*5.67E-8*(((CG109+$B$7)+273)^4-(T109+273)^4)</f>
        <v>0</v>
      </c>
      <c r="AC109">
        <f>R109+AB109+Z109+AA109</f>
        <v>0</v>
      </c>
      <c r="AD109">
        <v>0</v>
      </c>
      <c r="AE109">
        <v>0</v>
      </c>
      <c r="AF109">
        <f>IF(AD109*$H$13&gt;=AH109,1.0,(AH109/(AH109-AD109*$H$13)))</f>
        <v>0</v>
      </c>
      <c r="AG109">
        <f>(AF109-1)*100</f>
        <v>0</v>
      </c>
      <c r="AH109">
        <f>MAX(0,($B$13+$C$13*CL109)/(1+$D$13*CL109)*CE109/(CG109+273)*$E$13)</f>
        <v>0</v>
      </c>
      <c r="AI109" t="s">
        <v>294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294</v>
      </c>
      <c r="AP109">
        <v>0</v>
      </c>
      <c r="AQ109">
        <v>0</v>
      </c>
      <c r="AR109">
        <f>1-AP109/AQ109</f>
        <v>0</v>
      </c>
      <c r="AS109">
        <v>0.5</v>
      </c>
      <c r="AT109">
        <f>BP109</f>
        <v>0</v>
      </c>
      <c r="AU109">
        <f>I109</f>
        <v>0</v>
      </c>
      <c r="AV109">
        <f>AR109*AS109*AT109</f>
        <v>0</v>
      </c>
      <c r="AW109">
        <f>BB109/AQ109</f>
        <v>0</v>
      </c>
      <c r="AX109">
        <f>(AU109-AN109)/AT109</f>
        <v>0</v>
      </c>
      <c r="AY109">
        <f>(AK109-AQ109)/AQ109</f>
        <v>0</v>
      </c>
      <c r="AZ109" t="s">
        <v>294</v>
      </c>
      <c r="BA109">
        <v>0</v>
      </c>
      <c r="BB109">
        <f>AQ109-BA109</f>
        <v>0</v>
      </c>
      <c r="BC109">
        <f>(AQ109-AP109)/(AQ109-BA109)</f>
        <v>0</v>
      </c>
      <c r="BD109">
        <f>(AK109-AQ109)/(AK109-BA109)</f>
        <v>0</v>
      </c>
      <c r="BE109">
        <f>(AQ109-AP109)/(AQ109-AJ109)</f>
        <v>0</v>
      </c>
      <c r="BF109">
        <f>(AK109-AQ109)/(AK109-AJ109)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f>$B$11*CM109+$C$11*CN109+$F$11*CO109*(1-CR109)</f>
        <v>0</v>
      </c>
      <c r="BP109">
        <f>BO109*BQ109</f>
        <v>0</v>
      </c>
      <c r="BQ109">
        <f>($B$11*$D$9+$C$11*$D$9+$F$11*((DB109+CT109)/MAX(DB109+CT109+DC109, 0.1)*$I$9+DC109/MAX(DB109+CT109+DC109, 0.1)*$J$9))/($B$11+$C$11+$F$11)</f>
        <v>0</v>
      </c>
      <c r="BR109">
        <f>($B$11*$K$9+$C$11*$K$9+$F$11*((DB109+CT109)/MAX(DB109+CT109+DC109, 0.1)*$P$9+DC109/MAX(DB109+CT109+DC109, 0.1)*$Q$9))/($B$11+$C$11+$F$11)</f>
        <v>0</v>
      </c>
      <c r="BS109">
        <v>6</v>
      </c>
      <c r="BT109">
        <v>0.5</v>
      </c>
      <c r="BU109" t="s">
        <v>295</v>
      </c>
      <c r="BV109">
        <v>2</v>
      </c>
      <c r="BW109">
        <v>1621617871.5</v>
      </c>
      <c r="BX109">
        <v>393.476</v>
      </c>
      <c r="BY109">
        <v>420.151333333333</v>
      </c>
      <c r="BZ109">
        <v>36.5351</v>
      </c>
      <c r="CA109">
        <v>14.1201666666667</v>
      </c>
      <c r="CB109">
        <v>385.327333333333</v>
      </c>
      <c r="CC109">
        <v>36.0118</v>
      </c>
      <c r="CD109">
        <v>600.029666666667</v>
      </c>
      <c r="CE109">
        <v>101.266</v>
      </c>
      <c r="CF109">
        <v>0.0999829</v>
      </c>
      <c r="CG109">
        <v>41.6270666666667</v>
      </c>
      <c r="CH109">
        <v>37.2130333333333</v>
      </c>
      <c r="CI109">
        <v>999.9</v>
      </c>
      <c r="CJ109">
        <v>0</v>
      </c>
      <c r="CK109">
        <v>0</v>
      </c>
      <c r="CL109">
        <v>9990</v>
      </c>
      <c r="CM109">
        <v>0</v>
      </c>
      <c r="CN109">
        <v>2.65738</v>
      </c>
      <c r="CO109">
        <v>599.962333333333</v>
      </c>
      <c r="CP109">
        <v>0.93299</v>
      </c>
      <c r="CQ109">
        <v>0.0670098</v>
      </c>
      <c r="CR109">
        <v>0</v>
      </c>
      <c r="CS109">
        <v>829.665333333333</v>
      </c>
      <c r="CT109">
        <v>4.99951</v>
      </c>
      <c r="CU109">
        <v>4965.99</v>
      </c>
      <c r="CV109">
        <v>4813.78333333333</v>
      </c>
      <c r="CW109">
        <v>39.625</v>
      </c>
      <c r="CX109">
        <v>42.375</v>
      </c>
      <c r="CY109">
        <v>41.5</v>
      </c>
      <c r="CZ109">
        <v>42.375</v>
      </c>
      <c r="DA109">
        <v>43.187</v>
      </c>
      <c r="DB109">
        <v>555.093333333333</v>
      </c>
      <c r="DC109">
        <v>39.87</v>
      </c>
      <c r="DD109">
        <v>0</v>
      </c>
      <c r="DE109">
        <v>1621617876.4</v>
      </c>
      <c r="DF109">
        <v>0</v>
      </c>
      <c r="DG109">
        <v>830.3748</v>
      </c>
      <c r="DH109">
        <v>-6.22869228806481</v>
      </c>
      <c r="DI109">
        <v>-40.8961537415589</v>
      </c>
      <c r="DJ109">
        <v>4970.2244</v>
      </c>
      <c r="DK109">
        <v>15</v>
      </c>
      <c r="DL109">
        <v>1621616362.6</v>
      </c>
      <c r="DM109" t="s">
        <v>296</v>
      </c>
      <c r="DN109">
        <v>1621616342.1</v>
      </c>
      <c r="DO109">
        <v>1621616362.6</v>
      </c>
      <c r="DP109">
        <v>3</v>
      </c>
      <c r="DQ109">
        <v>-0.041</v>
      </c>
      <c r="DR109">
        <v>0.032</v>
      </c>
      <c r="DS109">
        <v>8.331</v>
      </c>
      <c r="DT109">
        <v>0.068</v>
      </c>
      <c r="DU109">
        <v>421</v>
      </c>
      <c r="DV109">
        <v>3</v>
      </c>
      <c r="DW109">
        <v>0.39</v>
      </c>
      <c r="DX109">
        <v>0.05</v>
      </c>
      <c r="DY109">
        <v>-26.5116243902439</v>
      </c>
      <c r="DZ109">
        <v>-0.785270383275248</v>
      </c>
      <c r="EA109">
        <v>0.180637253781983</v>
      </c>
      <c r="EB109">
        <v>0</v>
      </c>
      <c r="EC109">
        <v>830.783757575758</v>
      </c>
      <c r="ED109">
        <v>-6.56456887118039</v>
      </c>
      <c r="EE109">
        <v>0.651453109096653</v>
      </c>
      <c r="EF109">
        <v>1</v>
      </c>
      <c r="EG109">
        <v>21.9199</v>
      </c>
      <c r="EH109">
        <v>3.02463972125437</v>
      </c>
      <c r="EI109">
        <v>0.298716775068487</v>
      </c>
      <c r="EJ109">
        <v>0</v>
      </c>
      <c r="EK109">
        <v>1</v>
      </c>
      <c r="EL109">
        <v>3</v>
      </c>
      <c r="EM109" t="s">
        <v>315</v>
      </c>
      <c r="EN109">
        <v>100</v>
      </c>
      <c r="EO109">
        <v>100</v>
      </c>
      <c r="EP109">
        <v>8.149</v>
      </c>
      <c r="EQ109">
        <v>0.5232</v>
      </c>
      <c r="ER109">
        <v>5.01928744056008</v>
      </c>
      <c r="ES109">
        <v>0.0095515401478521</v>
      </c>
      <c r="ET109">
        <v>-4.08282145803731e-06</v>
      </c>
      <c r="EU109">
        <v>9.61633180237613e-10</v>
      </c>
      <c r="EV109">
        <v>0.379931883414538</v>
      </c>
      <c r="EW109">
        <v>0</v>
      </c>
      <c r="EX109">
        <v>0</v>
      </c>
      <c r="EY109">
        <v>0</v>
      </c>
      <c r="EZ109">
        <v>-4</v>
      </c>
      <c r="FA109">
        <v>2054</v>
      </c>
      <c r="FB109">
        <v>1</v>
      </c>
      <c r="FC109">
        <v>24</v>
      </c>
      <c r="FD109">
        <v>25.5</v>
      </c>
      <c r="FE109">
        <v>25.2</v>
      </c>
      <c r="FF109">
        <v>2</v>
      </c>
      <c r="FG109">
        <v>674.478</v>
      </c>
      <c r="FH109">
        <v>400.624</v>
      </c>
      <c r="FI109">
        <v>49.518</v>
      </c>
      <c r="FJ109">
        <v>28.5148</v>
      </c>
      <c r="FK109">
        <v>30.0005</v>
      </c>
      <c r="FL109">
        <v>28.1571</v>
      </c>
      <c r="FM109">
        <v>28.1399</v>
      </c>
      <c r="FN109">
        <v>21.2304</v>
      </c>
      <c r="FO109">
        <v>54.2895</v>
      </c>
      <c r="FP109">
        <v>91.1359</v>
      </c>
      <c r="FQ109">
        <v>50.5</v>
      </c>
      <c r="FR109">
        <v>420</v>
      </c>
      <c r="FS109">
        <v>13.901</v>
      </c>
      <c r="FT109">
        <v>99.7445</v>
      </c>
      <c r="FU109">
        <v>100.151</v>
      </c>
    </row>
    <row r="110" spans="1:177">
      <c r="A110">
        <v>94</v>
      </c>
      <c r="B110">
        <v>1621617887.5</v>
      </c>
      <c r="C110">
        <v>1395.40000009537</v>
      </c>
      <c r="D110" t="s">
        <v>485</v>
      </c>
      <c r="E110" t="s">
        <v>486</v>
      </c>
      <c r="G110">
        <v>1621617886.5</v>
      </c>
      <c r="H110">
        <f>CD110*AF110*(BZ110-CA110)/(100*BS110*(1000-AF110*BZ110))</f>
        <v>0</v>
      </c>
      <c r="I110">
        <f>CD110*AF110*(BY110-BX110*(1000-AF110*CA110)/(1000-AF110*BZ110))/(100*BS110)</f>
        <v>0</v>
      </c>
      <c r="J110">
        <f>BX110 - IF(AF110&gt;1, I110*BS110*100.0/(AH110*CL110), 0)</f>
        <v>0</v>
      </c>
      <c r="K110">
        <f>((Q110-H110/2)*J110-I110)/(Q110+H110/2)</f>
        <v>0</v>
      </c>
      <c r="L110">
        <f>K110*(CE110+CF110)/1000.0</f>
        <v>0</v>
      </c>
      <c r="M110">
        <f>(BX110 - IF(AF110&gt;1, I110*BS110*100.0/(AH110*CL110), 0))*(CE110+CF110)/1000.0</f>
        <v>0</v>
      </c>
      <c r="N110">
        <f>2.0/((1/P110-1/O110)+SIGN(P110)*SQRT((1/P110-1/O110)*(1/P110-1/O110) + 4*BT110/((BT110+1)*(BT110+1))*(2*1/P110*1/O110-1/O110*1/O110)))</f>
        <v>0</v>
      </c>
      <c r="O110">
        <f>IF(LEFT(BU110,1)&lt;&gt;"0",IF(LEFT(BU110,1)="1",3.0,BV110),$D$5+$E$5*(CL110*CE110/($K$5*1000))+$F$5*(CL110*CE110/($K$5*1000))*MAX(MIN(BS110,$J$5),$I$5)*MAX(MIN(BS110,$J$5),$I$5)+$G$5*MAX(MIN(BS110,$J$5),$I$5)*(CL110*CE110/($K$5*1000))+$H$5*(CL110*CE110/($K$5*1000))*(CL110*CE110/($K$5*1000)))</f>
        <v>0</v>
      </c>
      <c r="P110">
        <f>H110*(1000-(1000*0.61365*exp(17.502*T110/(240.97+T110))/(CE110+CF110)+BZ110)/2)/(1000*0.61365*exp(17.502*T110/(240.97+T110))/(CE110+CF110)-BZ110)</f>
        <v>0</v>
      </c>
      <c r="Q110">
        <f>1/((BT110+1)/(N110/1.6)+1/(O110/1.37)) + BT110/((BT110+1)/(N110/1.6) + BT110/(O110/1.37))</f>
        <v>0</v>
      </c>
      <c r="R110">
        <f>(BP110*BR110)</f>
        <v>0</v>
      </c>
      <c r="S110">
        <f>(CG110+(R110+2*0.95*5.67E-8*(((CG110+$B$7)+273)^4-(CG110+273)^4)-44100*H110)/(1.84*29.3*O110+8*0.95*5.67E-8*(CG110+273)^3))</f>
        <v>0</v>
      </c>
      <c r="T110">
        <f>($C$7*CH110+$D$7*CI110+$E$7*S110)</f>
        <v>0</v>
      </c>
      <c r="U110">
        <f>0.61365*exp(17.502*T110/(240.97+T110))</f>
        <v>0</v>
      </c>
      <c r="V110">
        <f>(W110/X110*100)</f>
        <v>0</v>
      </c>
      <c r="W110">
        <f>BZ110*(CE110+CF110)/1000</f>
        <v>0</v>
      </c>
      <c r="X110">
        <f>0.61365*exp(17.502*CG110/(240.97+CG110))</f>
        <v>0</v>
      </c>
      <c r="Y110">
        <f>(U110-BZ110*(CE110+CF110)/1000)</f>
        <v>0</v>
      </c>
      <c r="Z110">
        <f>(-H110*44100)</f>
        <v>0</v>
      </c>
      <c r="AA110">
        <f>2*29.3*O110*0.92*(CG110-T110)</f>
        <v>0</v>
      </c>
      <c r="AB110">
        <f>2*0.95*5.67E-8*(((CG110+$B$7)+273)^4-(T110+273)^4)</f>
        <v>0</v>
      </c>
      <c r="AC110">
        <f>R110+AB110+Z110+AA110</f>
        <v>0</v>
      </c>
      <c r="AD110">
        <v>0</v>
      </c>
      <c r="AE110">
        <v>0</v>
      </c>
      <c r="AF110">
        <f>IF(AD110*$H$13&gt;=AH110,1.0,(AH110/(AH110-AD110*$H$13)))</f>
        <v>0</v>
      </c>
      <c r="AG110">
        <f>(AF110-1)*100</f>
        <v>0</v>
      </c>
      <c r="AH110">
        <f>MAX(0,($B$13+$C$13*CL110)/(1+$D$13*CL110)*CE110/(CG110+273)*$E$13)</f>
        <v>0</v>
      </c>
      <c r="AI110" t="s">
        <v>294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294</v>
      </c>
      <c r="AP110">
        <v>0</v>
      </c>
      <c r="AQ110">
        <v>0</v>
      </c>
      <c r="AR110">
        <f>1-AP110/AQ110</f>
        <v>0</v>
      </c>
      <c r="AS110">
        <v>0.5</v>
      </c>
      <c r="AT110">
        <f>BP110</f>
        <v>0</v>
      </c>
      <c r="AU110">
        <f>I110</f>
        <v>0</v>
      </c>
      <c r="AV110">
        <f>AR110*AS110*AT110</f>
        <v>0</v>
      </c>
      <c r="AW110">
        <f>BB110/AQ110</f>
        <v>0</v>
      </c>
      <c r="AX110">
        <f>(AU110-AN110)/AT110</f>
        <v>0</v>
      </c>
      <c r="AY110">
        <f>(AK110-AQ110)/AQ110</f>
        <v>0</v>
      </c>
      <c r="AZ110" t="s">
        <v>294</v>
      </c>
      <c r="BA110">
        <v>0</v>
      </c>
      <c r="BB110">
        <f>AQ110-BA110</f>
        <v>0</v>
      </c>
      <c r="BC110">
        <f>(AQ110-AP110)/(AQ110-BA110)</f>
        <v>0</v>
      </c>
      <c r="BD110">
        <f>(AK110-AQ110)/(AK110-BA110)</f>
        <v>0</v>
      </c>
      <c r="BE110">
        <f>(AQ110-AP110)/(AQ110-AJ110)</f>
        <v>0</v>
      </c>
      <c r="BF110">
        <f>(AK110-AQ110)/(AK110-AJ110)</f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f>$B$11*CM110+$C$11*CN110+$F$11*CO110*(1-CR110)</f>
        <v>0</v>
      </c>
      <c r="BP110">
        <f>BO110*BQ110</f>
        <v>0</v>
      </c>
      <c r="BQ110">
        <f>($B$11*$D$9+$C$11*$D$9+$F$11*((DB110+CT110)/MAX(DB110+CT110+DC110, 0.1)*$I$9+DC110/MAX(DB110+CT110+DC110, 0.1)*$J$9))/($B$11+$C$11+$F$11)</f>
        <v>0</v>
      </c>
      <c r="BR110">
        <f>($B$11*$K$9+$C$11*$K$9+$F$11*((DB110+CT110)/MAX(DB110+CT110+DC110, 0.1)*$P$9+DC110/MAX(DB110+CT110+DC110, 0.1)*$Q$9))/($B$11+$C$11+$F$11)</f>
        <v>0</v>
      </c>
      <c r="BS110">
        <v>6</v>
      </c>
      <c r="BT110">
        <v>0.5</v>
      </c>
      <c r="BU110" t="s">
        <v>295</v>
      </c>
      <c r="BV110">
        <v>2</v>
      </c>
      <c r="BW110">
        <v>1621617886.5</v>
      </c>
      <c r="BX110">
        <v>393.296666666667</v>
      </c>
      <c r="BY110">
        <v>420.000333333333</v>
      </c>
      <c r="BZ110">
        <v>36.4134666666667</v>
      </c>
      <c r="CA110">
        <v>13.4934666666667</v>
      </c>
      <c r="CB110">
        <v>385.149333333333</v>
      </c>
      <c r="CC110">
        <v>35.8912</v>
      </c>
      <c r="CD110">
        <v>600.075333333333</v>
      </c>
      <c r="CE110">
        <v>101.266666666667</v>
      </c>
      <c r="CF110">
        <v>0.100057366666667</v>
      </c>
      <c r="CG110">
        <v>41.7354</v>
      </c>
      <c r="CH110">
        <v>37.3137333333333</v>
      </c>
      <c r="CI110">
        <v>999.9</v>
      </c>
      <c r="CJ110">
        <v>0</v>
      </c>
      <c r="CK110">
        <v>0</v>
      </c>
      <c r="CL110">
        <v>9986.66666666667</v>
      </c>
      <c r="CM110">
        <v>0</v>
      </c>
      <c r="CN110">
        <v>2.59707333333333</v>
      </c>
      <c r="CO110">
        <v>599.941666666667</v>
      </c>
      <c r="CP110">
        <v>0.93299</v>
      </c>
      <c r="CQ110">
        <v>0.0670098</v>
      </c>
      <c r="CR110">
        <v>0</v>
      </c>
      <c r="CS110">
        <v>828.214666666667</v>
      </c>
      <c r="CT110">
        <v>4.99951</v>
      </c>
      <c r="CU110">
        <v>4955.03</v>
      </c>
      <c r="CV110">
        <v>4813.61333333333</v>
      </c>
      <c r="CW110">
        <v>39.687</v>
      </c>
      <c r="CX110">
        <v>42.437</v>
      </c>
      <c r="CY110">
        <v>41.5413333333333</v>
      </c>
      <c r="CZ110">
        <v>42.354</v>
      </c>
      <c r="DA110">
        <v>43.25</v>
      </c>
      <c r="DB110">
        <v>555.076666666667</v>
      </c>
      <c r="DC110">
        <v>39.87</v>
      </c>
      <c r="DD110">
        <v>0</v>
      </c>
      <c r="DE110">
        <v>1621617891.4</v>
      </c>
      <c r="DF110">
        <v>0</v>
      </c>
      <c r="DG110">
        <v>828.7515</v>
      </c>
      <c r="DH110">
        <v>-6.05405127375923</v>
      </c>
      <c r="DI110">
        <v>-48.1815384432111</v>
      </c>
      <c r="DJ110">
        <v>4960.03423076923</v>
      </c>
      <c r="DK110">
        <v>15</v>
      </c>
      <c r="DL110">
        <v>1621616362.6</v>
      </c>
      <c r="DM110" t="s">
        <v>296</v>
      </c>
      <c r="DN110">
        <v>1621616342.1</v>
      </c>
      <c r="DO110">
        <v>1621616362.6</v>
      </c>
      <c r="DP110">
        <v>3</v>
      </c>
      <c r="DQ110">
        <v>-0.041</v>
      </c>
      <c r="DR110">
        <v>0.032</v>
      </c>
      <c r="DS110">
        <v>8.331</v>
      </c>
      <c r="DT110">
        <v>0.068</v>
      </c>
      <c r="DU110">
        <v>421</v>
      </c>
      <c r="DV110">
        <v>3</v>
      </c>
      <c r="DW110">
        <v>0.39</v>
      </c>
      <c r="DX110">
        <v>0.05</v>
      </c>
      <c r="DY110">
        <v>-26.6896097560976</v>
      </c>
      <c r="DZ110">
        <v>-0.535664111498255</v>
      </c>
      <c r="EA110">
        <v>0.18297063846138</v>
      </c>
      <c r="EB110">
        <v>0</v>
      </c>
      <c r="EC110">
        <v>829.124212121212</v>
      </c>
      <c r="ED110">
        <v>-6.19586155615966</v>
      </c>
      <c r="EE110">
        <v>0.631070267305725</v>
      </c>
      <c r="EF110">
        <v>1</v>
      </c>
      <c r="EG110">
        <v>22.5640804878049</v>
      </c>
      <c r="EH110">
        <v>2.15028501742167</v>
      </c>
      <c r="EI110">
        <v>0.212728418663513</v>
      </c>
      <c r="EJ110">
        <v>0</v>
      </c>
      <c r="EK110">
        <v>1</v>
      </c>
      <c r="EL110">
        <v>3</v>
      </c>
      <c r="EM110" t="s">
        <v>315</v>
      </c>
      <c r="EN110">
        <v>100</v>
      </c>
      <c r="EO110">
        <v>100</v>
      </c>
      <c r="EP110">
        <v>8.147</v>
      </c>
      <c r="EQ110">
        <v>0.5222</v>
      </c>
      <c r="ER110">
        <v>5.01928744056008</v>
      </c>
      <c r="ES110">
        <v>0.0095515401478521</v>
      </c>
      <c r="ET110">
        <v>-4.08282145803731e-06</v>
      </c>
      <c r="EU110">
        <v>9.61633180237613e-10</v>
      </c>
      <c r="EV110">
        <v>0.379931883414538</v>
      </c>
      <c r="EW110">
        <v>0</v>
      </c>
      <c r="EX110">
        <v>0</v>
      </c>
      <c r="EY110">
        <v>0</v>
      </c>
      <c r="EZ110">
        <v>-4</v>
      </c>
      <c r="FA110">
        <v>2054</v>
      </c>
      <c r="FB110">
        <v>1</v>
      </c>
      <c r="FC110">
        <v>24</v>
      </c>
      <c r="FD110">
        <v>25.8</v>
      </c>
      <c r="FE110">
        <v>25.4</v>
      </c>
      <c r="FF110">
        <v>2</v>
      </c>
      <c r="FG110">
        <v>675.036</v>
      </c>
      <c r="FH110">
        <v>399.425</v>
      </c>
      <c r="FI110">
        <v>49.6233</v>
      </c>
      <c r="FJ110">
        <v>28.5363</v>
      </c>
      <c r="FK110">
        <v>30.0006</v>
      </c>
      <c r="FL110">
        <v>28.1647</v>
      </c>
      <c r="FM110">
        <v>28.1518</v>
      </c>
      <c r="FN110">
        <v>21.2201</v>
      </c>
      <c r="FO110">
        <v>55.74</v>
      </c>
      <c r="FP110">
        <v>89.9552</v>
      </c>
      <c r="FQ110">
        <v>50.5</v>
      </c>
      <c r="FR110">
        <v>420</v>
      </c>
      <c r="FS110">
        <v>13.2979</v>
      </c>
      <c r="FT110">
        <v>99.7443</v>
      </c>
      <c r="FU110">
        <v>100.148</v>
      </c>
    </row>
    <row r="111" spans="1:177">
      <c r="A111">
        <v>95</v>
      </c>
      <c r="B111">
        <v>1621617902.5</v>
      </c>
      <c r="C111">
        <v>1410.40000009537</v>
      </c>
      <c r="D111" t="s">
        <v>487</v>
      </c>
      <c r="E111" t="s">
        <v>488</v>
      </c>
      <c r="G111">
        <v>1621617901.5</v>
      </c>
      <c r="H111">
        <f>CD111*AF111*(BZ111-CA111)/(100*BS111*(1000-AF111*BZ111))</f>
        <v>0</v>
      </c>
      <c r="I111">
        <f>CD111*AF111*(BY111-BX111*(1000-AF111*CA111)/(1000-AF111*BZ111))/(100*BS111)</f>
        <v>0</v>
      </c>
      <c r="J111">
        <f>BX111 - IF(AF111&gt;1, I111*BS111*100.0/(AH111*CL111), 0)</f>
        <v>0</v>
      </c>
      <c r="K111">
        <f>((Q111-H111/2)*J111-I111)/(Q111+H111/2)</f>
        <v>0</v>
      </c>
      <c r="L111">
        <f>K111*(CE111+CF111)/1000.0</f>
        <v>0</v>
      </c>
      <c r="M111">
        <f>(BX111 - IF(AF111&gt;1, I111*BS111*100.0/(AH111*CL111), 0))*(CE111+CF111)/1000.0</f>
        <v>0</v>
      </c>
      <c r="N111">
        <f>2.0/((1/P111-1/O111)+SIGN(P111)*SQRT((1/P111-1/O111)*(1/P111-1/O111) + 4*BT111/((BT111+1)*(BT111+1))*(2*1/P111*1/O111-1/O111*1/O111)))</f>
        <v>0</v>
      </c>
      <c r="O111">
        <f>IF(LEFT(BU111,1)&lt;&gt;"0",IF(LEFT(BU111,1)="1",3.0,BV111),$D$5+$E$5*(CL111*CE111/($K$5*1000))+$F$5*(CL111*CE111/($K$5*1000))*MAX(MIN(BS111,$J$5),$I$5)*MAX(MIN(BS111,$J$5),$I$5)+$G$5*MAX(MIN(BS111,$J$5),$I$5)*(CL111*CE111/($K$5*1000))+$H$5*(CL111*CE111/($K$5*1000))*(CL111*CE111/($K$5*1000)))</f>
        <v>0</v>
      </c>
      <c r="P111">
        <f>H111*(1000-(1000*0.61365*exp(17.502*T111/(240.97+T111))/(CE111+CF111)+BZ111)/2)/(1000*0.61365*exp(17.502*T111/(240.97+T111))/(CE111+CF111)-BZ111)</f>
        <v>0</v>
      </c>
      <c r="Q111">
        <f>1/((BT111+1)/(N111/1.6)+1/(O111/1.37)) + BT111/((BT111+1)/(N111/1.6) + BT111/(O111/1.37))</f>
        <v>0</v>
      </c>
      <c r="R111">
        <f>(BP111*BR111)</f>
        <v>0</v>
      </c>
      <c r="S111">
        <f>(CG111+(R111+2*0.95*5.67E-8*(((CG111+$B$7)+273)^4-(CG111+273)^4)-44100*H111)/(1.84*29.3*O111+8*0.95*5.67E-8*(CG111+273)^3))</f>
        <v>0</v>
      </c>
      <c r="T111">
        <f>($C$7*CH111+$D$7*CI111+$E$7*S111)</f>
        <v>0</v>
      </c>
      <c r="U111">
        <f>0.61365*exp(17.502*T111/(240.97+T111))</f>
        <v>0</v>
      </c>
      <c r="V111">
        <f>(W111/X111*100)</f>
        <v>0</v>
      </c>
      <c r="W111">
        <f>BZ111*(CE111+CF111)/1000</f>
        <v>0</v>
      </c>
      <c r="X111">
        <f>0.61365*exp(17.502*CG111/(240.97+CG111))</f>
        <v>0</v>
      </c>
      <c r="Y111">
        <f>(U111-BZ111*(CE111+CF111)/1000)</f>
        <v>0</v>
      </c>
      <c r="Z111">
        <f>(-H111*44100)</f>
        <v>0</v>
      </c>
      <c r="AA111">
        <f>2*29.3*O111*0.92*(CG111-T111)</f>
        <v>0</v>
      </c>
      <c r="AB111">
        <f>2*0.95*5.67E-8*(((CG111+$B$7)+273)^4-(T111+273)^4)</f>
        <v>0</v>
      </c>
      <c r="AC111">
        <f>R111+AB111+Z111+AA111</f>
        <v>0</v>
      </c>
      <c r="AD111">
        <v>0</v>
      </c>
      <c r="AE111">
        <v>0</v>
      </c>
      <c r="AF111">
        <f>IF(AD111*$H$13&gt;=AH111,1.0,(AH111/(AH111-AD111*$H$13)))</f>
        <v>0</v>
      </c>
      <c r="AG111">
        <f>(AF111-1)*100</f>
        <v>0</v>
      </c>
      <c r="AH111">
        <f>MAX(0,($B$13+$C$13*CL111)/(1+$D$13*CL111)*CE111/(CG111+273)*$E$13)</f>
        <v>0</v>
      </c>
      <c r="AI111" t="s">
        <v>294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294</v>
      </c>
      <c r="AP111">
        <v>0</v>
      </c>
      <c r="AQ111">
        <v>0</v>
      </c>
      <c r="AR111">
        <f>1-AP111/AQ111</f>
        <v>0</v>
      </c>
      <c r="AS111">
        <v>0.5</v>
      </c>
      <c r="AT111">
        <f>BP111</f>
        <v>0</v>
      </c>
      <c r="AU111">
        <f>I111</f>
        <v>0</v>
      </c>
      <c r="AV111">
        <f>AR111*AS111*AT111</f>
        <v>0</v>
      </c>
      <c r="AW111">
        <f>BB111/AQ111</f>
        <v>0</v>
      </c>
      <c r="AX111">
        <f>(AU111-AN111)/AT111</f>
        <v>0</v>
      </c>
      <c r="AY111">
        <f>(AK111-AQ111)/AQ111</f>
        <v>0</v>
      </c>
      <c r="AZ111" t="s">
        <v>294</v>
      </c>
      <c r="BA111">
        <v>0</v>
      </c>
      <c r="BB111">
        <f>AQ111-BA111</f>
        <v>0</v>
      </c>
      <c r="BC111">
        <f>(AQ111-AP111)/(AQ111-BA111)</f>
        <v>0</v>
      </c>
      <c r="BD111">
        <f>(AK111-AQ111)/(AK111-BA111)</f>
        <v>0</v>
      </c>
      <c r="BE111">
        <f>(AQ111-AP111)/(AQ111-AJ111)</f>
        <v>0</v>
      </c>
      <c r="BF111">
        <f>(AK111-AQ111)/(AK111-AJ111)</f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f>$B$11*CM111+$C$11*CN111+$F$11*CO111*(1-CR111)</f>
        <v>0</v>
      </c>
      <c r="BP111">
        <f>BO111*BQ111</f>
        <v>0</v>
      </c>
      <c r="BQ111">
        <f>($B$11*$D$9+$C$11*$D$9+$F$11*((DB111+CT111)/MAX(DB111+CT111+DC111, 0.1)*$I$9+DC111/MAX(DB111+CT111+DC111, 0.1)*$J$9))/($B$11+$C$11+$F$11)</f>
        <v>0</v>
      </c>
      <c r="BR111">
        <f>($B$11*$K$9+$C$11*$K$9+$F$11*((DB111+CT111)/MAX(DB111+CT111+DC111, 0.1)*$P$9+DC111/MAX(DB111+CT111+DC111, 0.1)*$Q$9))/($B$11+$C$11+$F$11)</f>
        <v>0</v>
      </c>
      <c r="BS111">
        <v>6</v>
      </c>
      <c r="BT111">
        <v>0.5</v>
      </c>
      <c r="BU111" t="s">
        <v>295</v>
      </c>
      <c r="BV111">
        <v>2</v>
      </c>
      <c r="BW111">
        <v>1621617901.5</v>
      </c>
      <c r="BX111">
        <v>393.397333333333</v>
      </c>
      <c r="BY111">
        <v>419.977666666667</v>
      </c>
      <c r="BZ111">
        <v>36.2150666666667</v>
      </c>
      <c r="CA111">
        <v>13.0412333333333</v>
      </c>
      <c r="CB111">
        <v>385.249</v>
      </c>
      <c r="CC111">
        <v>35.6945333333333</v>
      </c>
      <c r="CD111">
        <v>599.889666666667</v>
      </c>
      <c r="CE111">
        <v>101.265333333333</v>
      </c>
      <c r="CF111">
        <v>0.100227666666667</v>
      </c>
      <c r="CG111">
        <v>41.8647</v>
      </c>
      <c r="CH111">
        <v>37.4294666666667</v>
      </c>
      <c r="CI111">
        <v>999.9</v>
      </c>
      <c r="CJ111">
        <v>0</v>
      </c>
      <c r="CK111">
        <v>0</v>
      </c>
      <c r="CL111">
        <v>9960</v>
      </c>
      <c r="CM111">
        <v>0</v>
      </c>
      <c r="CN111">
        <v>2.729</v>
      </c>
      <c r="CO111">
        <v>599.933333333333</v>
      </c>
      <c r="CP111">
        <v>0.93299</v>
      </c>
      <c r="CQ111">
        <v>0.0670098</v>
      </c>
      <c r="CR111">
        <v>0</v>
      </c>
      <c r="CS111">
        <v>826.377333333333</v>
      </c>
      <c r="CT111">
        <v>4.99951</v>
      </c>
      <c r="CU111">
        <v>4945.96333333333</v>
      </c>
      <c r="CV111">
        <v>4813.54666666667</v>
      </c>
      <c r="CW111">
        <v>39.687</v>
      </c>
      <c r="CX111">
        <v>42.437</v>
      </c>
      <c r="CY111">
        <v>41.562</v>
      </c>
      <c r="CZ111">
        <v>42.375</v>
      </c>
      <c r="DA111">
        <v>43.2913333333333</v>
      </c>
      <c r="DB111">
        <v>555.066666666667</v>
      </c>
      <c r="DC111">
        <v>39.87</v>
      </c>
      <c r="DD111">
        <v>0</v>
      </c>
      <c r="DE111">
        <v>1621617906.4</v>
      </c>
      <c r="DF111">
        <v>0</v>
      </c>
      <c r="DG111">
        <v>827.0518</v>
      </c>
      <c r="DH111">
        <v>-7.72446152804849</v>
      </c>
      <c r="DI111">
        <v>-42.2307691260082</v>
      </c>
      <c r="DJ111">
        <v>4950.3468</v>
      </c>
      <c r="DK111">
        <v>15</v>
      </c>
      <c r="DL111">
        <v>1621616362.6</v>
      </c>
      <c r="DM111" t="s">
        <v>296</v>
      </c>
      <c r="DN111">
        <v>1621616342.1</v>
      </c>
      <c r="DO111">
        <v>1621616362.6</v>
      </c>
      <c r="DP111">
        <v>3</v>
      </c>
      <c r="DQ111">
        <v>-0.041</v>
      </c>
      <c r="DR111">
        <v>0.032</v>
      </c>
      <c r="DS111">
        <v>8.331</v>
      </c>
      <c r="DT111">
        <v>0.068</v>
      </c>
      <c r="DU111">
        <v>421</v>
      </c>
      <c r="DV111">
        <v>3</v>
      </c>
      <c r="DW111">
        <v>0.39</v>
      </c>
      <c r="DX111">
        <v>0.05</v>
      </c>
      <c r="DY111">
        <v>-26.8060804878049</v>
      </c>
      <c r="DZ111">
        <v>-0.285257142857088</v>
      </c>
      <c r="EA111">
        <v>0.185103101421504</v>
      </c>
      <c r="EB111">
        <v>1</v>
      </c>
      <c r="EC111">
        <v>827.468363636364</v>
      </c>
      <c r="ED111">
        <v>-7.24605684783663</v>
      </c>
      <c r="EE111">
        <v>0.734870007807274</v>
      </c>
      <c r="EF111">
        <v>1</v>
      </c>
      <c r="EG111">
        <v>23.0295975609756</v>
      </c>
      <c r="EH111">
        <v>1.40329337979095</v>
      </c>
      <c r="EI111">
        <v>0.142084115395458</v>
      </c>
      <c r="EJ111">
        <v>0</v>
      </c>
      <c r="EK111">
        <v>2</v>
      </c>
      <c r="EL111">
        <v>3</v>
      </c>
      <c r="EM111" t="s">
        <v>308</v>
      </c>
      <c r="EN111">
        <v>100</v>
      </c>
      <c r="EO111">
        <v>100</v>
      </c>
      <c r="EP111">
        <v>8.147</v>
      </c>
      <c r="EQ111">
        <v>0.5203</v>
      </c>
      <c r="ER111">
        <v>5.01928744056008</v>
      </c>
      <c r="ES111">
        <v>0.0095515401478521</v>
      </c>
      <c r="ET111">
        <v>-4.08282145803731e-06</v>
      </c>
      <c r="EU111">
        <v>9.61633180237613e-10</v>
      </c>
      <c r="EV111">
        <v>0.379931883414538</v>
      </c>
      <c r="EW111">
        <v>0</v>
      </c>
      <c r="EX111">
        <v>0</v>
      </c>
      <c r="EY111">
        <v>0</v>
      </c>
      <c r="EZ111">
        <v>-4</v>
      </c>
      <c r="FA111">
        <v>2054</v>
      </c>
      <c r="FB111">
        <v>1</v>
      </c>
      <c r="FC111">
        <v>24</v>
      </c>
      <c r="FD111">
        <v>26</v>
      </c>
      <c r="FE111">
        <v>25.7</v>
      </c>
      <c r="FF111">
        <v>2</v>
      </c>
      <c r="FG111">
        <v>674.775</v>
      </c>
      <c r="FH111">
        <v>398.562</v>
      </c>
      <c r="FI111">
        <v>49.721</v>
      </c>
      <c r="FJ111">
        <v>28.5562</v>
      </c>
      <c r="FK111">
        <v>30.0003</v>
      </c>
      <c r="FL111">
        <v>28.169</v>
      </c>
      <c r="FM111">
        <v>28.1613</v>
      </c>
      <c r="FN111">
        <v>21.2164</v>
      </c>
      <c r="FO111">
        <v>56.5938</v>
      </c>
      <c r="FP111">
        <v>88.3737</v>
      </c>
      <c r="FQ111">
        <v>50.5</v>
      </c>
      <c r="FR111">
        <v>420</v>
      </c>
      <c r="FS111">
        <v>12.9319</v>
      </c>
      <c r="FT111">
        <v>99.7409</v>
      </c>
      <c r="FU111">
        <v>100.15</v>
      </c>
    </row>
    <row r="112" spans="1:177">
      <c r="A112">
        <v>96</v>
      </c>
      <c r="B112">
        <v>1621617917.5</v>
      </c>
      <c r="C112">
        <v>1425.40000009537</v>
      </c>
      <c r="D112" t="s">
        <v>489</v>
      </c>
      <c r="E112" t="s">
        <v>490</v>
      </c>
      <c r="G112">
        <v>1621617916.5</v>
      </c>
      <c r="H112">
        <f>CD112*AF112*(BZ112-CA112)/(100*BS112*(1000-AF112*BZ112))</f>
        <v>0</v>
      </c>
      <c r="I112">
        <f>CD112*AF112*(BY112-BX112*(1000-AF112*CA112)/(1000-AF112*BZ112))/(100*BS112)</f>
        <v>0</v>
      </c>
      <c r="J112">
        <f>BX112 - IF(AF112&gt;1, I112*BS112*100.0/(AH112*CL112), 0)</f>
        <v>0</v>
      </c>
      <c r="K112">
        <f>((Q112-H112/2)*J112-I112)/(Q112+H112/2)</f>
        <v>0</v>
      </c>
      <c r="L112">
        <f>K112*(CE112+CF112)/1000.0</f>
        <v>0</v>
      </c>
      <c r="M112">
        <f>(BX112 - IF(AF112&gt;1, I112*BS112*100.0/(AH112*CL112), 0))*(CE112+CF112)/1000.0</f>
        <v>0</v>
      </c>
      <c r="N112">
        <f>2.0/((1/P112-1/O112)+SIGN(P112)*SQRT((1/P112-1/O112)*(1/P112-1/O112) + 4*BT112/((BT112+1)*(BT112+1))*(2*1/P112*1/O112-1/O112*1/O112)))</f>
        <v>0</v>
      </c>
      <c r="O112">
        <f>IF(LEFT(BU112,1)&lt;&gt;"0",IF(LEFT(BU112,1)="1",3.0,BV112),$D$5+$E$5*(CL112*CE112/($K$5*1000))+$F$5*(CL112*CE112/($K$5*1000))*MAX(MIN(BS112,$J$5),$I$5)*MAX(MIN(BS112,$J$5),$I$5)+$G$5*MAX(MIN(BS112,$J$5),$I$5)*(CL112*CE112/($K$5*1000))+$H$5*(CL112*CE112/($K$5*1000))*(CL112*CE112/($K$5*1000)))</f>
        <v>0</v>
      </c>
      <c r="P112">
        <f>H112*(1000-(1000*0.61365*exp(17.502*T112/(240.97+T112))/(CE112+CF112)+BZ112)/2)/(1000*0.61365*exp(17.502*T112/(240.97+T112))/(CE112+CF112)-BZ112)</f>
        <v>0</v>
      </c>
      <c r="Q112">
        <f>1/((BT112+1)/(N112/1.6)+1/(O112/1.37)) + BT112/((BT112+1)/(N112/1.6) + BT112/(O112/1.37))</f>
        <v>0</v>
      </c>
      <c r="R112">
        <f>(BP112*BR112)</f>
        <v>0</v>
      </c>
      <c r="S112">
        <f>(CG112+(R112+2*0.95*5.67E-8*(((CG112+$B$7)+273)^4-(CG112+273)^4)-44100*H112)/(1.84*29.3*O112+8*0.95*5.67E-8*(CG112+273)^3))</f>
        <v>0</v>
      </c>
      <c r="T112">
        <f>($C$7*CH112+$D$7*CI112+$E$7*S112)</f>
        <v>0</v>
      </c>
      <c r="U112">
        <f>0.61365*exp(17.502*T112/(240.97+T112))</f>
        <v>0</v>
      </c>
      <c r="V112">
        <f>(W112/X112*100)</f>
        <v>0</v>
      </c>
      <c r="W112">
        <f>BZ112*(CE112+CF112)/1000</f>
        <v>0</v>
      </c>
      <c r="X112">
        <f>0.61365*exp(17.502*CG112/(240.97+CG112))</f>
        <v>0</v>
      </c>
      <c r="Y112">
        <f>(U112-BZ112*(CE112+CF112)/1000)</f>
        <v>0</v>
      </c>
      <c r="Z112">
        <f>(-H112*44100)</f>
        <v>0</v>
      </c>
      <c r="AA112">
        <f>2*29.3*O112*0.92*(CG112-T112)</f>
        <v>0</v>
      </c>
      <c r="AB112">
        <f>2*0.95*5.67E-8*(((CG112+$B$7)+273)^4-(T112+273)^4)</f>
        <v>0</v>
      </c>
      <c r="AC112">
        <f>R112+AB112+Z112+AA112</f>
        <v>0</v>
      </c>
      <c r="AD112">
        <v>0</v>
      </c>
      <c r="AE112">
        <v>0</v>
      </c>
      <c r="AF112">
        <f>IF(AD112*$H$13&gt;=AH112,1.0,(AH112/(AH112-AD112*$H$13)))</f>
        <v>0</v>
      </c>
      <c r="AG112">
        <f>(AF112-1)*100</f>
        <v>0</v>
      </c>
      <c r="AH112">
        <f>MAX(0,($B$13+$C$13*CL112)/(1+$D$13*CL112)*CE112/(CG112+273)*$E$13)</f>
        <v>0</v>
      </c>
      <c r="AI112" t="s">
        <v>294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294</v>
      </c>
      <c r="AP112">
        <v>0</v>
      </c>
      <c r="AQ112">
        <v>0</v>
      </c>
      <c r="AR112">
        <f>1-AP112/AQ112</f>
        <v>0</v>
      </c>
      <c r="AS112">
        <v>0.5</v>
      </c>
      <c r="AT112">
        <f>BP112</f>
        <v>0</v>
      </c>
      <c r="AU112">
        <f>I112</f>
        <v>0</v>
      </c>
      <c r="AV112">
        <f>AR112*AS112*AT112</f>
        <v>0</v>
      </c>
      <c r="AW112">
        <f>BB112/AQ112</f>
        <v>0</v>
      </c>
      <c r="AX112">
        <f>(AU112-AN112)/AT112</f>
        <v>0</v>
      </c>
      <c r="AY112">
        <f>(AK112-AQ112)/AQ112</f>
        <v>0</v>
      </c>
      <c r="AZ112" t="s">
        <v>294</v>
      </c>
      <c r="BA112">
        <v>0</v>
      </c>
      <c r="BB112">
        <f>AQ112-BA112</f>
        <v>0</v>
      </c>
      <c r="BC112">
        <f>(AQ112-AP112)/(AQ112-BA112)</f>
        <v>0</v>
      </c>
      <c r="BD112">
        <f>(AK112-AQ112)/(AK112-BA112)</f>
        <v>0</v>
      </c>
      <c r="BE112">
        <f>(AQ112-AP112)/(AQ112-AJ112)</f>
        <v>0</v>
      </c>
      <c r="BF112">
        <f>(AK112-AQ112)/(AK112-AJ112)</f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f>$B$11*CM112+$C$11*CN112+$F$11*CO112*(1-CR112)</f>
        <v>0</v>
      </c>
      <c r="BP112">
        <f>BO112*BQ112</f>
        <v>0</v>
      </c>
      <c r="BQ112">
        <f>($B$11*$D$9+$C$11*$D$9+$F$11*((DB112+CT112)/MAX(DB112+CT112+DC112, 0.1)*$I$9+DC112/MAX(DB112+CT112+DC112, 0.1)*$J$9))/($B$11+$C$11+$F$11)</f>
        <v>0</v>
      </c>
      <c r="BR112">
        <f>($B$11*$K$9+$C$11*$K$9+$F$11*((DB112+CT112)/MAX(DB112+CT112+DC112, 0.1)*$P$9+DC112/MAX(DB112+CT112+DC112, 0.1)*$Q$9))/($B$11+$C$11+$F$11)</f>
        <v>0</v>
      </c>
      <c r="BS112">
        <v>6</v>
      </c>
      <c r="BT112">
        <v>0.5</v>
      </c>
      <c r="BU112" t="s">
        <v>295</v>
      </c>
      <c r="BV112">
        <v>2</v>
      </c>
      <c r="BW112">
        <v>1621617916.5</v>
      </c>
      <c r="BX112">
        <v>393.709</v>
      </c>
      <c r="BY112">
        <v>419.834</v>
      </c>
      <c r="BZ112">
        <v>35.1280666666667</v>
      </c>
      <c r="CA112">
        <v>13.1072666666667</v>
      </c>
      <c r="CB112">
        <v>385.558333333333</v>
      </c>
      <c r="CC112">
        <v>34.6176</v>
      </c>
      <c r="CD112">
        <v>600.067</v>
      </c>
      <c r="CE112">
        <v>101.262</v>
      </c>
      <c r="CF112">
        <v>0.0994166</v>
      </c>
      <c r="CG112">
        <v>41.9844</v>
      </c>
      <c r="CH112">
        <v>37.5772</v>
      </c>
      <c r="CI112">
        <v>999.9</v>
      </c>
      <c r="CJ112">
        <v>0</v>
      </c>
      <c r="CK112">
        <v>0</v>
      </c>
      <c r="CL112">
        <v>10073.3333333333</v>
      </c>
      <c r="CM112">
        <v>0</v>
      </c>
      <c r="CN112">
        <v>2.75915333333333</v>
      </c>
      <c r="CO112">
        <v>599.901666666667</v>
      </c>
      <c r="CP112">
        <v>0.93299</v>
      </c>
      <c r="CQ112">
        <v>0.0670098</v>
      </c>
      <c r="CR112">
        <v>0</v>
      </c>
      <c r="CS112">
        <v>824.844</v>
      </c>
      <c r="CT112">
        <v>4.99951</v>
      </c>
      <c r="CU112">
        <v>4935.89666666667</v>
      </c>
      <c r="CV112">
        <v>4813.29333333333</v>
      </c>
      <c r="CW112">
        <v>39.75</v>
      </c>
      <c r="CX112">
        <v>42.437</v>
      </c>
      <c r="CY112">
        <v>41.625</v>
      </c>
      <c r="CZ112">
        <v>42.4163333333333</v>
      </c>
      <c r="DA112">
        <v>43.312</v>
      </c>
      <c r="DB112">
        <v>555.04</v>
      </c>
      <c r="DC112">
        <v>39.86</v>
      </c>
      <c r="DD112">
        <v>0</v>
      </c>
      <c r="DE112">
        <v>1621617921.4</v>
      </c>
      <c r="DF112">
        <v>0</v>
      </c>
      <c r="DG112">
        <v>825.411038461538</v>
      </c>
      <c r="DH112">
        <v>-6.34252993003642</v>
      </c>
      <c r="DI112">
        <v>-42.2557265845081</v>
      </c>
      <c r="DJ112">
        <v>4942.01461538462</v>
      </c>
      <c r="DK112">
        <v>15</v>
      </c>
      <c r="DL112">
        <v>1621616362.6</v>
      </c>
      <c r="DM112" t="s">
        <v>296</v>
      </c>
      <c r="DN112">
        <v>1621616342.1</v>
      </c>
      <c r="DO112">
        <v>1621616362.6</v>
      </c>
      <c r="DP112">
        <v>3</v>
      </c>
      <c r="DQ112">
        <v>-0.041</v>
      </c>
      <c r="DR112">
        <v>0.032</v>
      </c>
      <c r="DS112">
        <v>8.331</v>
      </c>
      <c r="DT112">
        <v>0.068</v>
      </c>
      <c r="DU112">
        <v>421</v>
      </c>
      <c r="DV112">
        <v>3</v>
      </c>
      <c r="DW112">
        <v>0.39</v>
      </c>
      <c r="DX112">
        <v>0.05</v>
      </c>
      <c r="DY112">
        <v>-26.6755048780488</v>
      </c>
      <c r="DZ112">
        <v>1.52797421602787</v>
      </c>
      <c r="EA112">
        <v>0.271918901065543</v>
      </c>
      <c r="EB112">
        <v>0</v>
      </c>
      <c r="EC112">
        <v>825.766212121212</v>
      </c>
      <c r="ED112">
        <v>-6.26014113751782</v>
      </c>
      <c r="EE112">
        <v>0.624695695983526</v>
      </c>
      <c r="EF112">
        <v>1</v>
      </c>
      <c r="EG112">
        <v>22.9444365853659</v>
      </c>
      <c r="EH112">
        <v>-2.98999651567946</v>
      </c>
      <c r="EI112">
        <v>0.351942133378311</v>
      </c>
      <c r="EJ112">
        <v>0</v>
      </c>
      <c r="EK112">
        <v>1</v>
      </c>
      <c r="EL112">
        <v>3</v>
      </c>
      <c r="EM112" t="s">
        <v>315</v>
      </c>
      <c r="EN112">
        <v>100</v>
      </c>
      <c r="EO112">
        <v>100</v>
      </c>
      <c r="EP112">
        <v>8.15</v>
      </c>
      <c r="EQ112">
        <v>0.5094</v>
      </c>
      <c r="ER112">
        <v>5.01928744056008</v>
      </c>
      <c r="ES112">
        <v>0.0095515401478521</v>
      </c>
      <c r="ET112">
        <v>-4.08282145803731e-06</v>
      </c>
      <c r="EU112">
        <v>9.61633180237613e-10</v>
      </c>
      <c r="EV112">
        <v>0.379931883414538</v>
      </c>
      <c r="EW112">
        <v>0</v>
      </c>
      <c r="EX112">
        <v>0</v>
      </c>
      <c r="EY112">
        <v>0</v>
      </c>
      <c r="EZ112">
        <v>-4</v>
      </c>
      <c r="FA112">
        <v>2054</v>
      </c>
      <c r="FB112">
        <v>1</v>
      </c>
      <c r="FC112">
        <v>24</v>
      </c>
      <c r="FD112">
        <v>26.3</v>
      </c>
      <c r="FE112">
        <v>25.9</v>
      </c>
      <c r="FF112">
        <v>2</v>
      </c>
      <c r="FG112">
        <v>674.409</v>
      </c>
      <c r="FH112">
        <v>399.111</v>
      </c>
      <c r="FI112">
        <v>49.8169</v>
      </c>
      <c r="FJ112">
        <v>28.5777</v>
      </c>
      <c r="FK112">
        <v>30.0003</v>
      </c>
      <c r="FL112">
        <v>28.1385</v>
      </c>
      <c r="FM112">
        <v>28.1732</v>
      </c>
      <c r="FN112">
        <v>21.2139</v>
      </c>
      <c r="FO112">
        <v>53.1488</v>
      </c>
      <c r="FP112">
        <v>87.1949</v>
      </c>
      <c r="FQ112">
        <v>50.5</v>
      </c>
      <c r="FR112">
        <v>420</v>
      </c>
      <c r="FS112">
        <v>13.8656</v>
      </c>
      <c r="FT112">
        <v>99.7492</v>
      </c>
      <c r="FU112">
        <v>100.145</v>
      </c>
    </row>
    <row r="113" spans="1:177">
      <c r="A113">
        <v>97</v>
      </c>
      <c r="B113">
        <v>1621617932.5</v>
      </c>
      <c r="C113">
        <v>1440.40000009537</v>
      </c>
      <c r="D113" t="s">
        <v>491</v>
      </c>
      <c r="E113" t="s">
        <v>492</v>
      </c>
      <c r="G113">
        <v>1621617931.5</v>
      </c>
      <c r="H113">
        <f>CD113*AF113*(BZ113-CA113)/(100*BS113*(1000-AF113*BZ113))</f>
        <v>0</v>
      </c>
      <c r="I113">
        <f>CD113*AF113*(BY113-BX113*(1000-AF113*CA113)/(1000-AF113*BZ113))/(100*BS113)</f>
        <v>0</v>
      </c>
      <c r="J113">
        <f>BX113 - IF(AF113&gt;1, I113*BS113*100.0/(AH113*CL113), 0)</f>
        <v>0</v>
      </c>
      <c r="K113">
        <f>((Q113-H113/2)*J113-I113)/(Q113+H113/2)</f>
        <v>0</v>
      </c>
      <c r="L113">
        <f>K113*(CE113+CF113)/1000.0</f>
        <v>0</v>
      </c>
      <c r="M113">
        <f>(BX113 - IF(AF113&gt;1, I113*BS113*100.0/(AH113*CL113), 0))*(CE113+CF113)/1000.0</f>
        <v>0</v>
      </c>
      <c r="N113">
        <f>2.0/((1/P113-1/O113)+SIGN(P113)*SQRT((1/P113-1/O113)*(1/P113-1/O113) + 4*BT113/((BT113+1)*(BT113+1))*(2*1/P113*1/O113-1/O113*1/O113)))</f>
        <v>0</v>
      </c>
      <c r="O113">
        <f>IF(LEFT(BU113,1)&lt;&gt;"0",IF(LEFT(BU113,1)="1",3.0,BV113),$D$5+$E$5*(CL113*CE113/($K$5*1000))+$F$5*(CL113*CE113/($K$5*1000))*MAX(MIN(BS113,$J$5),$I$5)*MAX(MIN(BS113,$J$5),$I$5)+$G$5*MAX(MIN(BS113,$J$5),$I$5)*(CL113*CE113/($K$5*1000))+$H$5*(CL113*CE113/($K$5*1000))*(CL113*CE113/($K$5*1000)))</f>
        <v>0</v>
      </c>
      <c r="P113">
        <f>H113*(1000-(1000*0.61365*exp(17.502*T113/(240.97+T113))/(CE113+CF113)+BZ113)/2)/(1000*0.61365*exp(17.502*T113/(240.97+T113))/(CE113+CF113)-BZ113)</f>
        <v>0</v>
      </c>
      <c r="Q113">
        <f>1/((BT113+1)/(N113/1.6)+1/(O113/1.37)) + BT113/((BT113+1)/(N113/1.6) + BT113/(O113/1.37))</f>
        <v>0</v>
      </c>
      <c r="R113">
        <f>(BP113*BR113)</f>
        <v>0</v>
      </c>
      <c r="S113">
        <f>(CG113+(R113+2*0.95*5.67E-8*(((CG113+$B$7)+273)^4-(CG113+273)^4)-44100*H113)/(1.84*29.3*O113+8*0.95*5.67E-8*(CG113+273)^3))</f>
        <v>0</v>
      </c>
      <c r="T113">
        <f>($C$7*CH113+$D$7*CI113+$E$7*S113)</f>
        <v>0</v>
      </c>
      <c r="U113">
        <f>0.61365*exp(17.502*T113/(240.97+T113))</f>
        <v>0</v>
      </c>
      <c r="V113">
        <f>(W113/X113*100)</f>
        <v>0</v>
      </c>
      <c r="W113">
        <f>BZ113*(CE113+CF113)/1000</f>
        <v>0</v>
      </c>
      <c r="X113">
        <f>0.61365*exp(17.502*CG113/(240.97+CG113))</f>
        <v>0</v>
      </c>
      <c r="Y113">
        <f>(U113-BZ113*(CE113+CF113)/1000)</f>
        <v>0</v>
      </c>
      <c r="Z113">
        <f>(-H113*44100)</f>
        <v>0</v>
      </c>
      <c r="AA113">
        <f>2*29.3*O113*0.92*(CG113-T113)</f>
        <v>0</v>
      </c>
      <c r="AB113">
        <f>2*0.95*5.67E-8*(((CG113+$B$7)+273)^4-(T113+273)^4)</f>
        <v>0</v>
      </c>
      <c r="AC113">
        <f>R113+AB113+Z113+AA113</f>
        <v>0</v>
      </c>
      <c r="AD113">
        <v>0</v>
      </c>
      <c r="AE113">
        <v>0</v>
      </c>
      <c r="AF113">
        <f>IF(AD113*$H$13&gt;=AH113,1.0,(AH113/(AH113-AD113*$H$13)))</f>
        <v>0</v>
      </c>
      <c r="AG113">
        <f>(AF113-1)*100</f>
        <v>0</v>
      </c>
      <c r="AH113">
        <f>MAX(0,($B$13+$C$13*CL113)/(1+$D$13*CL113)*CE113/(CG113+273)*$E$13)</f>
        <v>0</v>
      </c>
      <c r="AI113" t="s">
        <v>294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294</v>
      </c>
      <c r="AP113">
        <v>0</v>
      </c>
      <c r="AQ113">
        <v>0</v>
      </c>
      <c r="AR113">
        <f>1-AP113/AQ113</f>
        <v>0</v>
      </c>
      <c r="AS113">
        <v>0.5</v>
      </c>
      <c r="AT113">
        <f>BP113</f>
        <v>0</v>
      </c>
      <c r="AU113">
        <f>I113</f>
        <v>0</v>
      </c>
      <c r="AV113">
        <f>AR113*AS113*AT113</f>
        <v>0</v>
      </c>
      <c r="AW113">
        <f>BB113/AQ113</f>
        <v>0</v>
      </c>
      <c r="AX113">
        <f>(AU113-AN113)/AT113</f>
        <v>0</v>
      </c>
      <c r="AY113">
        <f>(AK113-AQ113)/AQ113</f>
        <v>0</v>
      </c>
      <c r="AZ113" t="s">
        <v>294</v>
      </c>
      <c r="BA113">
        <v>0</v>
      </c>
      <c r="BB113">
        <f>AQ113-BA113</f>
        <v>0</v>
      </c>
      <c r="BC113">
        <f>(AQ113-AP113)/(AQ113-BA113)</f>
        <v>0</v>
      </c>
      <c r="BD113">
        <f>(AK113-AQ113)/(AK113-BA113)</f>
        <v>0</v>
      </c>
      <c r="BE113">
        <f>(AQ113-AP113)/(AQ113-AJ113)</f>
        <v>0</v>
      </c>
      <c r="BF113">
        <f>(AK113-AQ113)/(AK113-AJ113)</f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f>$B$11*CM113+$C$11*CN113+$F$11*CO113*(1-CR113)</f>
        <v>0</v>
      </c>
      <c r="BP113">
        <f>BO113*BQ113</f>
        <v>0</v>
      </c>
      <c r="BQ113">
        <f>($B$11*$D$9+$C$11*$D$9+$F$11*((DB113+CT113)/MAX(DB113+CT113+DC113, 0.1)*$I$9+DC113/MAX(DB113+CT113+DC113, 0.1)*$J$9))/($B$11+$C$11+$F$11)</f>
        <v>0</v>
      </c>
      <c r="BR113">
        <f>($B$11*$K$9+$C$11*$K$9+$F$11*((DB113+CT113)/MAX(DB113+CT113+DC113, 0.1)*$P$9+DC113/MAX(DB113+CT113+DC113, 0.1)*$Q$9))/($B$11+$C$11+$F$11)</f>
        <v>0</v>
      </c>
      <c r="BS113">
        <v>6</v>
      </c>
      <c r="BT113">
        <v>0.5</v>
      </c>
      <c r="BU113" t="s">
        <v>295</v>
      </c>
      <c r="BV113">
        <v>2</v>
      </c>
      <c r="BW113">
        <v>1621617931.5</v>
      </c>
      <c r="BX113">
        <v>394.173333333333</v>
      </c>
      <c r="BY113">
        <v>419.947333333333</v>
      </c>
      <c r="BZ113">
        <v>34.8052333333333</v>
      </c>
      <c r="CA113">
        <v>14.7942</v>
      </c>
      <c r="CB113">
        <v>386.02</v>
      </c>
      <c r="CC113">
        <v>34.2979333333333</v>
      </c>
      <c r="CD113">
        <v>600.013</v>
      </c>
      <c r="CE113">
        <v>101.261</v>
      </c>
      <c r="CF113">
        <v>0.0997909</v>
      </c>
      <c r="CG113">
        <v>42.1202</v>
      </c>
      <c r="CH113">
        <v>37.7526666666667</v>
      </c>
      <c r="CI113">
        <v>999.9</v>
      </c>
      <c r="CJ113">
        <v>0</v>
      </c>
      <c r="CK113">
        <v>0</v>
      </c>
      <c r="CL113">
        <v>10016.6666666667</v>
      </c>
      <c r="CM113">
        <v>0</v>
      </c>
      <c r="CN113">
        <v>2.60084</v>
      </c>
      <c r="CO113">
        <v>600.094</v>
      </c>
      <c r="CP113">
        <v>0.933001666666667</v>
      </c>
      <c r="CQ113">
        <v>0.0669981333333333</v>
      </c>
      <c r="CR113">
        <v>0</v>
      </c>
      <c r="CS113">
        <v>822.514333333333</v>
      </c>
      <c r="CT113">
        <v>4.99951</v>
      </c>
      <c r="CU113">
        <v>4924.52333333333</v>
      </c>
      <c r="CV113">
        <v>4814.86</v>
      </c>
      <c r="CW113">
        <v>39.812</v>
      </c>
      <c r="CX113">
        <v>42.5</v>
      </c>
      <c r="CY113">
        <v>41.625</v>
      </c>
      <c r="CZ113">
        <v>42.3956666666667</v>
      </c>
      <c r="DA113">
        <v>43.375</v>
      </c>
      <c r="DB113">
        <v>555.223333333333</v>
      </c>
      <c r="DC113">
        <v>39.8666666666667</v>
      </c>
      <c r="DD113">
        <v>0</v>
      </c>
      <c r="DE113">
        <v>1621617936.4</v>
      </c>
      <c r="DF113">
        <v>0</v>
      </c>
      <c r="DG113">
        <v>823.45788</v>
      </c>
      <c r="DH113">
        <v>-9.01246152233778</v>
      </c>
      <c r="DI113">
        <v>-53.558461384205</v>
      </c>
      <c r="DJ113">
        <v>4929.4472</v>
      </c>
      <c r="DK113">
        <v>15</v>
      </c>
      <c r="DL113">
        <v>1621616362.6</v>
      </c>
      <c r="DM113" t="s">
        <v>296</v>
      </c>
      <c r="DN113">
        <v>1621616342.1</v>
      </c>
      <c r="DO113">
        <v>1621616362.6</v>
      </c>
      <c r="DP113">
        <v>3</v>
      </c>
      <c r="DQ113">
        <v>-0.041</v>
      </c>
      <c r="DR113">
        <v>0.032</v>
      </c>
      <c r="DS113">
        <v>8.331</v>
      </c>
      <c r="DT113">
        <v>0.068</v>
      </c>
      <c r="DU113">
        <v>421</v>
      </c>
      <c r="DV113">
        <v>3</v>
      </c>
      <c r="DW113">
        <v>0.39</v>
      </c>
      <c r="DX113">
        <v>0.05</v>
      </c>
      <c r="DY113">
        <v>-26.0305951219512</v>
      </c>
      <c r="DZ113">
        <v>2.93119024390249</v>
      </c>
      <c r="EA113">
        <v>0.345709807780625</v>
      </c>
      <c r="EB113">
        <v>0</v>
      </c>
      <c r="EC113">
        <v>823.957</v>
      </c>
      <c r="ED113">
        <v>-8.31248323465712</v>
      </c>
      <c r="EE113">
        <v>0.806790235965023</v>
      </c>
      <c r="EF113">
        <v>1</v>
      </c>
      <c r="EG113">
        <v>21.1714170731707</v>
      </c>
      <c r="EH113">
        <v>-8.99382857142857</v>
      </c>
      <c r="EI113">
        <v>0.902224563983296</v>
      </c>
      <c r="EJ113">
        <v>0</v>
      </c>
      <c r="EK113">
        <v>1</v>
      </c>
      <c r="EL113">
        <v>3</v>
      </c>
      <c r="EM113" t="s">
        <v>315</v>
      </c>
      <c r="EN113">
        <v>100</v>
      </c>
      <c r="EO113">
        <v>100</v>
      </c>
      <c r="EP113">
        <v>8.154</v>
      </c>
      <c r="EQ113">
        <v>0.5076</v>
      </c>
      <c r="ER113">
        <v>5.01928744056008</v>
      </c>
      <c r="ES113">
        <v>0.0095515401478521</v>
      </c>
      <c r="ET113">
        <v>-4.08282145803731e-06</v>
      </c>
      <c r="EU113">
        <v>9.61633180237613e-10</v>
      </c>
      <c r="EV113">
        <v>0.379931883414538</v>
      </c>
      <c r="EW113">
        <v>0</v>
      </c>
      <c r="EX113">
        <v>0</v>
      </c>
      <c r="EY113">
        <v>0</v>
      </c>
      <c r="EZ113">
        <v>-4</v>
      </c>
      <c r="FA113">
        <v>2054</v>
      </c>
      <c r="FB113">
        <v>1</v>
      </c>
      <c r="FC113">
        <v>24</v>
      </c>
      <c r="FD113">
        <v>26.5</v>
      </c>
      <c r="FE113">
        <v>26.2</v>
      </c>
      <c r="FF113">
        <v>2</v>
      </c>
      <c r="FG113">
        <v>673.129</v>
      </c>
      <c r="FH113">
        <v>400.294</v>
      </c>
      <c r="FI113">
        <v>49.9146</v>
      </c>
      <c r="FJ113">
        <v>28.5977</v>
      </c>
      <c r="FK113">
        <v>30.0003</v>
      </c>
      <c r="FL113">
        <v>28.2029</v>
      </c>
      <c r="FM113">
        <v>28.1922</v>
      </c>
      <c r="FN113">
        <v>21.2365</v>
      </c>
      <c r="FO113">
        <v>48.2784</v>
      </c>
      <c r="FP113">
        <v>86.0389</v>
      </c>
      <c r="FQ113">
        <v>50.5</v>
      </c>
      <c r="FR113">
        <v>420</v>
      </c>
      <c r="FS113">
        <v>15.2894</v>
      </c>
      <c r="FT113">
        <v>99.7479</v>
      </c>
      <c r="FU113">
        <v>100.142</v>
      </c>
    </row>
    <row r="114" spans="1:177">
      <c r="A114">
        <v>98</v>
      </c>
      <c r="B114">
        <v>1621617947.5</v>
      </c>
      <c r="C114">
        <v>1455.40000009537</v>
      </c>
      <c r="D114" t="s">
        <v>493</v>
      </c>
      <c r="E114" t="s">
        <v>494</v>
      </c>
      <c r="G114">
        <v>1621617946.5</v>
      </c>
      <c r="H114">
        <f>CD114*AF114*(BZ114-CA114)/(100*BS114*(1000-AF114*BZ114))</f>
        <v>0</v>
      </c>
      <c r="I114">
        <f>CD114*AF114*(BY114-BX114*(1000-AF114*CA114)/(1000-AF114*BZ114))/(100*BS114)</f>
        <v>0</v>
      </c>
      <c r="J114">
        <f>BX114 - IF(AF114&gt;1, I114*BS114*100.0/(AH114*CL114), 0)</f>
        <v>0</v>
      </c>
      <c r="K114">
        <f>((Q114-H114/2)*J114-I114)/(Q114+H114/2)</f>
        <v>0</v>
      </c>
      <c r="L114">
        <f>K114*(CE114+CF114)/1000.0</f>
        <v>0</v>
      </c>
      <c r="M114">
        <f>(BX114 - IF(AF114&gt;1, I114*BS114*100.0/(AH114*CL114), 0))*(CE114+CF114)/1000.0</f>
        <v>0</v>
      </c>
      <c r="N114">
        <f>2.0/((1/P114-1/O114)+SIGN(P114)*SQRT((1/P114-1/O114)*(1/P114-1/O114) + 4*BT114/((BT114+1)*(BT114+1))*(2*1/P114*1/O114-1/O114*1/O114)))</f>
        <v>0</v>
      </c>
      <c r="O114">
        <f>IF(LEFT(BU114,1)&lt;&gt;"0",IF(LEFT(BU114,1)="1",3.0,BV114),$D$5+$E$5*(CL114*CE114/($K$5*1000))+$F$5*(CL114*CE114/($K$5*1000))*MAX(MIN(BS114,$J$5),$I$5)*MAX(MIN(BS114,$J$5),$I$5)+$G$5*MAX(MIN(BS114,$J$5),$I$5)*(CL114*CE114/($K$5*1000))+$H$5*(CL114*CE114/($K$5*1000))*(CL114*CE114/($K$5*1000)))</f>
        <v>0</v>
      </c>
      <c r="P114">
        <f>H114*(1000-(1000*0.61365*exp(17.502*T114/(240.97+T114))/(CE114+CF114)+BZ114)/2)/(1000*0.61365*exp(17.502*T114/(240.97+T114))/(CE114+CF114)-BZ114)</f>
        <v>0</v>
      </c>
      <c r="Q114">
        <f>1/((BT114+1)/(N114/1.6)+1/(O114/1.37)) + BT114/((BT114+1)/(N114/1.6) + BT114/(O114/1.37))</f>
        <v>0</v>
      </c>
      <c r="R114">
        <f>(BP114*BR114)</f>
        <v>0</v>
      </c>
      <c r="S114">
        <f>(CG114+(R114+2*0.95*5.67E-8*(((CG114+$B$7)+273)^4-(CG114+273)^4)-44100*H114)/(1.84*29.3*O114+8*0.95*5.67E-8*(CG114+273)^3))</f>
        <v>0</v>
      </c>
      <c r="T114">
        <f>($C$7*CH114+$D$7*CI114+$E$7*S114)</f>
        <v>0</v>
      </c>
      <c r="U114">
        <f>0.61365*exp(17.502*T114/(240.97+T114))</f>
        <v>0</v>
      </c>
      <c r="V114">
        <f>(W114/X114*100)</f>
        <v>0</v>
      </c>
      <c r="W114">
        <f>BZ114*(CE114+CF114)/1000</f>
        <v>0</v>
      </c>
      <c r="X114">
        <f>0.61365*exp(17.502*CG114/(240.97+CG114))</f>
        <v>0</v>
      </c>
      <c r="Y114">
        <f>(U114-BZ114*(CE114+CF114)/1000)</f>
        <v>0</v>
      </c>
      <c r="Z114">
        <f>(-H114*44100)</f>
        <v>0</v>
      </c>
      <c r="AA114">
        <f>2*29.3*O114*0.92*(CG114-T114)</f>
        <v>0</v>
      </c>
      <c r="AB114">
        <f>2*0.95*5.67E-8*(((CG114+$B$7)+273)^4-(T114+273)^4)</f>
        <v>0</v>
      </c>
      <c r="AC114">
        <f>R114+AB114+Z114+AA114</f>
        <v>0</v>
      </c>
      <c r="AD114">
        <v>0</v>
      </c>
      <c r="AE114">
        <v>0</v>
      </c>
      <c r="AF114">
        <f>IF(AD114*$H$13&gt;=AH114,1.0,(AH114/(AH114-AD114*$H$13)))</f>
        <v>0</v>
      </c>
      <c r="AG114">
        <f>(AF114-1)*100</f>
        <v>0</v>
      </c>
      <c r="AH114">
        <f>MAX(0,($B$13+$C$13*CL114)/(1+$D$13*CL114)*CE114/(CG114+273)*$E$13)</f>
        <v>0</v>
      </c>
      <c r="AI114" t="s">
        <v>294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294</v>
      </c>
      <c r="AP114">
        <v>0</v>
      </c>
      <c r="AQ114">
        <v>0</v>
      </c>
      <c r="AR114">
        <f>1-AP114/AQ114</f>
        <v>0</v>
      </c>
      <c r="AS114">
        <v>0.5</v>
      </c>
      <c r="AT114">
        <f>BP114</f>
        <v>0</v>
      </c>
      <c r="AU114">
        <f>I114</f>
        <v>0</v>
      </c>
      <c r="AV114">
        <f>AR114*AS114*AT114</f>
        <v>0</v>
      </c>
      <c r="AW114">
        <f>BB114/AQ114</f>
        <v>0</v>
      </c>
      <c r="AX114">
        <f>(AU114-AN114)/AT114</f>
        <v>0</v>
      </c>
      <c r="AY114">
        <f>(AK114-AQ114)/AQ114</f>
        <v>0</v>
      </c>
      <c r="AZ114" t="s">
        <v>294</v>
      </c>
      <c r="BA114">
        <v>0</v>
      </c>
      <c r="BB114">
        <f>AQ114-BA114</f>
        <v>0</v>
      </c>
      <c r="BC114">
        <f>(AQ114-AP114)/(AQ114-BA114)</f>
        <v>0</v>
      </c>
      <c r="BD114">
        <f>(AK114-AQ114)/(AK114-BA114)</f>
        <v>0</v>
      </c>
      <c r="BE114">
        <f>(AQ114-AP114)/(AQ114-AJ114)</f>
        <v>0</v>
      </c>
      <c r="BF114">
        <f>(AK114-AQ114)/(AK114-AJ114)</f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f>$B$11*CM114+$C$11*CN114+$F$11*CO114*(1-CR114)</f>
        <v>0</v>
      </c>
      <c r="BP114">
        <f>BO114*BQ114</f>
        <v>0</v>
      </c>
      <c r="BQ114">
        <f>($B$11*$D$9+$C$11*$D$9+$F$11*((DB114+CT114)/MAX(DB114+CT114+DC114, 0.1)*$I$9+DC114/MAX(DB114+CT114+DC114, 0.1)*$J$9))/($B$11+$C$11+$F$11)</f>
        <v>0</v>
      </c>
      <c r="BR114">
        <f>($B$11*$K$9+$C$11*$K$9+$F$11*((DB114+CT114)/MAX(DB114+CT114+DC114, 0.1)*$P$9+DC114/MAX(DB114+CT114+DC114, 0.1)*$Q$9))/($B$11+$C$11+$F$11)</f>
        <v>0</v>
      </c>
      <c r="BS114">
        <v>6</v>
      </c>
      <c r="BT114">
        <v>0.5</v>
      </c>
      <c r="BU114" t="s">
        <v>295</v>
      </c>
      <c r="BV114">
        <v>2</v>
      </c>
      <c r="BW114">
        <v>1621617946.5</v>
      </c>
      <c r="BX114">
        <v>394.848</v>
      </c>
      <c r="BY114">
        <v>419.939333333333</v>
      </c>
      <c r="BZ114">
        <v>35.1826</v>
      </c>
      <c r="CA114">
        <v>15.7602333333333</v>
      </c>
      <c r="CB114">
        <v>386.69</v>
      </c>
      <c r="CC114">
        <v>34.6716</v>
      </c>
      <c r="CD114">
        <v>599.919333333333</v>
      </c>
      <c r="CE114">
        <v>101.263666666667</v>
      </c>
      <c r="CF114">
        <v>0.100372666666667</v>
      </c>
      <c r="CG114">
        <v>42.2455333333333</v>
      </c>
      <c r="CH114">
        <v>37.9480666666667</v>
      </c>
      <c r="CI114">
        <v>999.9</v>
      </c>
      <c r="CJ114">
        <v>0</v>
      </c>
      <c r="CK114">
        <v>0</v>
      </c>
      <c r="CL114">
        <v>9971.66666666667</v>
      </c>
      <c r="CM114">
        <v>0</v>
      </c>
      <c r="CN114">
        <v>2.5443</v>
      </c>
      <c r="CO114">
        <v>600.074</v>
      </c>
      <c r="CP114">
        <v>0.933001666666667</v>
      </c>
      <c r="CQ114">
        <v>0.0669981333333333</v>
      </c>
      <c r="CR114">
        <v>0</v>
      </c>
      <c r="CS114">
        <v>820.396666666667</v>
      </c>
      <c r="CT114">
        <v>4.99951</v>
      </c>
      <c r="CU114">
        <v>4912.66666666667</v>
      </c>
      <c r="CV114">
        <v>4814.7</v>
      </c>
      <c r="CW114">
        <v>39.812</v>
      </c>
      <c r="CX114">
        <v>42.5</v>
      </c>
      <c r="CY114">
        <v>41.687</v>
      </c>
      <c r="CZ114">
        <v>42.437</v>
      </c>
      <c r="DA114">
        <v>43.4163333333333</v>
      </c>
      <c r="DB114">
        <v>555.206666666667</v>
      </c>
      <c r="DC114">
        <v>39.8666666666667</v>
      </c>
      <c r="DD114">
        <v>0</v>
      </c>
      <c r="DE114">
        <v>1621617951.4</v>
      </c>
      <c r="DF114">
        <v>0</v>
      </c>
      <c r="DG114">
        <v>821.274576923077</v>
      </c>
      <c r="DH114">
        <v>-8.11552136886194</v>
      </c>
      <c r="DI114">
        <v>-43.4909401155527</v>
      </c>
      <c r="DJ114">
        <v>4916.68961538462</v>
      </c>
      <c r="DK114">
        <v>15</v>
      </c>
      <c r="DL114">
        <v>1621616362.6</v>
      </c>
      <c r="DM114" t="s">
        <v>296</v>
      </c>
      <c r="DN114">
        <v>1621616342.1</v>
      </c>
      <c r="DO114">
        <v>1621616362.6</v>
      </c>
      <c r="DP114">
        <v>3</v>
      </c>
      <c r="DQ114">
        <v>-0.041</v>
      </c>
      <c r="DR114">
        <v>0.032</v>
      </c>
      <c r="DS114">
        <v>8.331</v>
      </c>
      <c r="DT114">
        <v>0.068</v>
      </c>
      <c r="DU114">
        <v>421</v>
      </c>
      <c r="DV114">
        <v>3</v>
      </c>
      <c r="DW114">
        <v>0.39</v>
      </c>
      <c r="DX114">
        <v>0.05</v>
      </c>
      <c r="DY114">
        <v>-25.4447268292683</v>
      </c>
      <c r="DZ114">
        <v>2.13617560975614</v>
      </c>
      <c r="EA114">
        <v>0.28250322599012</v>
      </c>
      <c r="EB114">
        <v>0</v>
      </c>
      <c r="EC114">
        <v>821.762303030303</v>
      </c>
      <c r="ED114">
        <v>-8.93466567524358</v>
      </c>
      <c r="EE114">
        <v>0.869463209002542</v>
      </c>
      <c r="EF114">
        <v>1</v>
      </c>
      <c r="EG114">
        <v>19.8049756097561</v>
      </c>
      <c r="EH114">
        <v>-2.67692613240414</v>
      </c>
      <c r="EI114">
        <v>0.268836917452949</v>
      </c>
      <c r="EJ114">
        <v>0</v>
      </c>
      <c r="EK114">
        <v>1</v>
      </c>
      <c r="EL114">
        <v>3</v>
      </c>
      <c r="EM114" t="s">
        <v>315</v>
      </c>
      <c r="EN114">
        <v>100</v>
      </c>
      <c r="EO114">
        <v>100</v>
      </c>
      <c r="EP114">
        <v>8.157</v>
      </c>
      <c r="EQ114">
        <v>0.5112</v>
      </c>
      <c r="ER114">
        <v>5.01928744056008</v>
      </c>
      <c r="ES114">
        <v>0.0095515401478521</v>
      </c>
      <c r="ET114">
        <v>-4.08282145803731e-06</v>
      </c>
      <c r="EU114">
        <v>9.61633180237613e-10</v>
      </c>
      <c r="EV114">
        <v>0.379931883414538</v>
      </c>
      <c r="EW114">
        <v>0</v>
      </c>
      <c r="EX114">
        <v>0</v>
      </c>
      <c r="EY114">
        <v>0</v>
      </c>
      <c r="EZ114">
        <v>-4</v>
      </c>
      <c r="FA114">
        <v>2054</v>
      </c>
      <c r="FB114">
        <v>1</v>
      </c>
      <c r="FC114">
        <v>24</v>
      </c>
      <c r="FD114">
        <v>26.8</v>
      </c>
      <c r="FE114">
        <v>26.4</v>
      </c>
      <c r="FF114">
        <v>2</v>
      </c>
      <c r="FG114">
        <v>672.869</v>
      </c>
      <c r="FH114">
        <v>401.23</v>
      </c>
      <c r="FI114">
        <v>50.0015</v>
      </c>
      <c r="FJ114">
        <v>28.6193</v>
      </c>
      <c r="FK114">
        <v>30.0007</v>
      </c>
      <c r="FL114">
        <v>28.2335</v>
      </c>
      <c r="FM114">
        <v>28.2088</v>
      </c>
      <c r="FN114">
        <v>21.2496</v>
      </c>
      <c r="FO114">
        <v>46.3711</v>
      </c>
      <c r="FP114">
        <v>85.268</v>
      </c>
      <c r="FQ114">
        <v>50.5</v>
      </c>
      <c r="FR114">
        <v>420</v>
      </c>
      <c r="FS114">
        <v>15.9846</v>
      </c>
      <c r="FT114">
        <v>99.7471</v>
      </c>
      <c r="FU114">
        <v>100.139</v>
      </c>
    </row>
    <row r="115" spans="1:177">
      <c r="A115">
        <v>99</v>
      </c>
      <c r="B115">
        <v>1621617962.5</v>
      </c>
      <c r="C115">
        <v>1470.40000009537</v>
      </c>
      <c r="D115" t="s">
        <v>495</v>
      </c>
      <c r="E115" t="s">
        <v>496</v>
      </c>
      <c r="G115">
        <v>1621617961.5</v>
      </c>
      <c r="H115">
        <f>CD115*AF115*(BZ115-CA115)/(100*BS115*(1000-AF115*BZ115))</f>
        <v>0</v>
      </c>
      <c r="I115">
        <f>CD115*AF115*(BY115-BX115*(1000-AF115*CA115)/(1000-AF115*BZ115))/(100*BS115)</f>
        <v>0</v>
      </c>
      <c r="J115">
        <f>BX115 - IF(AF115&gt;1, I115*BS115*100.0/(AH115*CL115), 0)</f>
        <v>0</v>
      </c>
      <c r="K115">
        <f>((Q115-H115/2)*J115-I115)/(Q115+H115/2)</f>
        <v>0</v>
      </c>
      <c r="L115">
        <f>K115*(CE115+CF115)/1000.0</f>
        <v>0</v>
      </c>
      <c r="M115">
        <f>(BX115 - IF(AF115&gt;1, I115*BS115*100.0/(AH115*CL115), 0))*(CE115+CF115)/1000.0</f>
        <v>0</v>
      </c>
      <c r="N115">
        <f>2.0/((1/P115-1/O115)+SIGN(P115)*SQRT((1/P115-1/O115)*(1/P115-1/O115) + 4*BT115/((BT115+1)*(BT115+1))*(2*1/P115*1/O115-1/O115*1/O115)))</f>
        <v>0</v>
      </c>
      <c r="O115">
        <f>IF(LEFT(BU115,1)&lt;&gt;"0",IF(LEFT(BU115,1)="1",3.0,BV115),$D$5+$E$5*(CL115*CE115/($K$5*1000))+$F$5*(CL115*CE115/($K$5*1000))*MAX(MIN(BS115,$J$5),$I$5)*MAX(MIN(BS115,$J$5),$I$5)+$G$5*MAX(MIN(BS115,$J$5),$I$5)*(CL115*CE115/($K$5*1000))+$H$5*(CL115*CE115/($K$5*1000))*(CL115*CE115/($K$5*1000)))</f>
        <v>0</v>
      </c>
      <c r="P115">
        <f>H115*(1000-(1000*0.61365*exp(17.502*T115/(240.97+T115))/(CE115+CF115)+BZ115)/2)/(1000*0.61365*exp(17.502*T115/(240.97+T115))/(CE115+CF115)-BZ115)</f>
        <v>0</v>
      </c>
      <c r="Q115">
        <f>1/((BT115+1)/(N115/1.6)+1/(O115/1.37)) + BT115/((BT115+1)/(N115/1.6) + BT115/(O115/1.37))</f>
        <v>0</v>
      </c>
      <c r="R115">
        <f>(BP115*BR115)</f>
        <v>0</v>
      </c>
      <c r="S115">
        <f>(CG115+(R115+2*0.95*5.67E-8*(((CG115+$B$7)+273)^4-(CG115+273)^4)-44100*H115)/(1.84*29.3*O115+8*0.95*5.67E-8*(CG115+273)^3))</f>
        <v>0</v>
      </c>
      <c r="T115">
        <f>($C$7*CH115+$D$7*CI115+$E$7*S115)</f>
        <v>0</v>
      </c>
      <c r="U115">
        <f>0.61365*exp(17.502*T115/(240.97+T115))</f>
        <v>0</v>
      </c>
      <c r="V115">
        <f>(W115/X115*100)</f>
        <v>0</v>
      </c>
      <c r="W115">
        <f>BZ115*(CE115+CF115)/1000</f>
        <v>0</v>
      </c>
      <c r="X115">
        <f>0.61365*exp(17.502*CG115/(240.97+CG115))</f>
        <v>0</v>
      </c>
      <c r="Y115">
        <f>(U115-BZ115*(CE115+CF115)/1000)</f>
        <v>0</v>
      </c>
      <c r="Z115">
        <f>(-H115*44100)</f>
        <v>0</v>
      </c>
      <c r="AA115">
        <f>2*29.3*O115*0.92*(CG115-T115)</f>
        <v>0</v>
      </c>
      <c r="AB115">
        <f>2*0.95*5.67E-8*(((CG115+$B$7)+273)^4-(T115+273)^4)</f>
        <v>0</v>
      </c>
      <c r="AC115">
        <f>R115+AB115+Z115+AA115</f>
        <v>0</v>
      </c>
      <c r="AD115">
        <v>0</v>
      </c>
      <c r="AE115">
        <v>0</v>
      </c>
      <c r="AF115">
        <f>IF(AD115*$H$13&gt;=AH115,1.0,(AH115/(AH115-AD115*$H$13)))</f>
        <v>0</v>
      </c>
      <c r="AG115">
        <f>(AF115-1)*100</f>
        <v>0</v>
      </c>
      <c r="AH115">
        <f>MAX(0,($B$13+$C$13*CL115)/(1+$D$13*CL115)*CE115/(CG115+273)*$E$13)</f>
        <v>0</v>
      </c>
      <c r="AI115" t="s">
        <v>294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294</v>
      </c>
      <c r="AP115">
        <v>0</v>
      </c>
      <c r="AQ115">
        <v>0</v>
      </c>
      <c r="AR115">
        <f>1-AP115/AQ115</f>
        <v>0</v>
      </c>
      <c r="AS115">
        <v>0.5</v>
      </c>
      <c r="AT115">
        <f>BP115</f>
        <v>0</v>
      </c>
      <c r="AU115">
        <f>I115</f>
        <v>0</v>
      </c>
      <c r="AV115">
        <f>AR115*AS115*AT115</f>
        <v>0</v>
      </c>
      <c r="AW115">
        <f>BB115/AQ115</f>
        <v>0</v>
      </c>
      <c r="AX115">
        <f>(AU115-AN115)/AT115</f>
        <v>0</v>
      </c>
      <c r="AY115">
        <f>(AK115-AQ115)/AQ115</f>
        <v>0</v>
      </c>
      <c r="AZ115" t="s">
        <v>294</v>
      </c>
      <c r="BA115">
        <v>0</v>
      </c>
      <c r="BB115">
        <f>AQ115-BA115</f>
        <v>0</v>
      </c>
      <c r="BC115">
        <f>(AQ115-AP115)/(AQ115-BA115)</f>
        <v>0</v>
      </c>
      <c r="BD115">
        <f>(AK115-AQ115)/(AK115-BA115)</f>
        <v>0</v>
      </c>
      <c r="BE115">
        <f>(AQ115-AP115)/(AQ115-AJ115)</f>
        <v>0</v>
      </c>
      <c r="BF115">
        <f>(AK115-AQ115)/(AK115-AJ115)</f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f>$B$11*CM115+$C$11*CN115+$F$11*CO115*(1-CR115)</f>
        <v>0</v>
      </c>
      <c r="BP115">
        <f>BO115*BQ115</f>
        <v>0</v>
      </c>
      <c r="BQ115">
        <f>($B$11*$D$9+$C$11*$D$9+$F$11*((DB115+CT115)/MAX(DB115+CT115+DC115, 0.1)*$I$9+DC115/MAX(DB115+CT115+DC115, 0.1)*$J$9))/($B$11+$C$11+$F$11)</f>
        <v>0</v>
      </c>
      <c r="BR115">
        <f>($B$11*$K$9+$C$11*$K$9+$F$11*((DB115+CT115)/MAX(DB115+CT115+DC115, 0.1)*$P$9+DC115/MAX(DB115+CT115+DC115, 0.1)*$Q$9))/($B$11+$C$11+$F$11)</f>
        <v>0</v>
      </c>
      <c r="BS115">
        <v>6</v>
      </c>
      <c r="BT115">
        <v>0.5</v>
      </c>
      <c r="BU115" t="s">
        <v>295</v>
      </c>
      <c r="BV115">
        <v>2</v>
      </c>
      <c r="BW115">
        <v>1621617961.5</v>
      </c>
      <c r="BX115">
        <v>395.253</v>
      </c>
      <c r="BY115">
        <v>419.947666666667</v>
      </c>
      <c r="BZ115">
        <v>35.4525333333333</v>
      </c>
      <c r="CA115">
        <v>16.2310333333333</v>
      </c>
      <c r="CB115">
        <v>387.092333333333</v>
      </c>
      <c r="CC115">
        <v>34.939</v>
      </c>
      <c r="CD115">
        <v>599.963</v>
      </c>
      <c r="CE115">
        <v>101.26</v>
      </c>
      <c r="CF115">
        <v>0.100278533333333</v>
      </c>
      <c r="CG115">
        <v>42.3689</v>
      </c>
      <c r="CH115">
        <v>38.1850666666667</v>
      </c>
      <c r="CI115">
        <v>999.9</v>
      </c>
      <c r="CJ115">
        <v>0</v>
      </c>
      <c r="CK115">
        <v>0</v>
      </c>
      <c r="CL115">
        <v>9970</v>
      </c>
      <c r="CM115">
        <v>0</v>
      </c>
      <c r="CN115">
        <v>2.54807</v>
      </c>
      <c r="CO115">
        <v>599.948333333333</v>
      </c>
      <c r="CP115">
        <v>0.933001666666667</v>
      </c>
      <c r="CQ115">
        <v>0.0669981333333333</v>
      </c>
      <c r="CR115">
        <v>0</v>
      </c>
      <c r="CS115">
        <v>818.514333333333</v>
      </c>
      <c r="CT115">
        <v>4.99951</v>
      </c>
      <c r="CU115">
        <v>4900.02333333333</v>
      </c>
      <c r="CV115">
        <v>4813.68</v>
      </c>
      <c r="CW115">
        <v>39.875</v>
      </c>
      <c r="CX115">
        <v>42.562</v>
      </c>
      <c r="CY115">
        <v>41.729</v>
      </c>
      <c r="CZ115">
        <v>42.5413333333333</v>
      </c>
      <c r="DA115">
        <v>43.437</v>
      </c>
      <c r="DB115">
        <v>555.09</v>
      </c>
      <c r="DC115">
        <v>39.86</v>
      </c>
      <c r="DD115">
        <v>0</v>
      </c>
      <c r="DE115">
        <v>1621617966.4</v>
      </c>
      <c r="DF115">
        <v>0</v>
      </c>
      <c r="DG115">
        <v>819.2202</v>
      </c>
      <c r="DH115">
        <v>-7.39338460443923</v>
      </c>
      <c r="DI115">
        <v>-43.5715383242552</v>
      </c>
      <c r="DJ115">
        <v>4905.0544</v>
      </c>
      <c r="DK115">
        <v>15</v>
      </c>
      <c r="DL115">
        <v>1621616362.6</v>
      </c>
      <c r="DM115" t="s">
        <v>296</v>
      </c>
      <c r="DN115">
        <v>1621616342.1</v>
      </c>
      <c r="DO115">
        <v>1621616362.6</v>
      </c>
      <c r="DP115">
        <v>3</v>
      </c>
      <c r="DQ115">
        <v>-0.041</v>
      </c>
      <c r="DR115">
        <v>0.032</v>
      </c>
      <c r="DS115">
        <v>8.331</v>
      </c>
      <c r="DT115">
        <v>0.068</v>
      </c>
      <c r="DU115">
        <v>421</v>
      </c>
      <c r="DV115">
        <v>3</v>
      </c>
      <c r="DW115">
        <v>0.39</v>
      </c>
      <c r="DX115">
        <v>0.05</v>
      </c>
      <c r="DY115">
        <v>-24.9465878048781</v>
      </c>
      <c r="DZ115">
        <v>1.59494006968643</v>
      </c>
      <c r="EA115">
        <v>0.224220808193372</v>
      </c>
      <c r="EB115">
        <v>0</v>
      </c>
      <c r="EC115">
        <v>819.709060606061</v>
      </c>
      <c r="ED115">
        <v>-7.84993658632333</v>
      </c>
      <c r="EE115">
        <v>0.775741129087017</v>
      </c>
      <c r="EF115">
        <v>1</v>
      </c>
      <c r="EG115">
        <v>19.3544756097561</v>
      </c>
      <c r="EH115">
        <v>-1.09540766550529</v>
      </c>
      <c r="EI115">
        <v>0.111471325812008</v>
      </c>
      <c r="EJ115">
        <v>0</v>
      </c>
      <c r="EK115">
        <v>1</v>
      </c>
      <c r="EL115">
        <v>3</v>
      </c>
      <c r="EM115" t="s">
        <v>315</v>
      </c>
      <c r="EN115">
        <v>100</v>
      </c>
      <c r="EO115">
        <v>100</v>
      </c>
      <c r="EP115">
        <v>8.161</v>
      </c>
      <c r="EQ115">
        <v>0.5136</v>
      </c>
      <c r="ER115">
        <v>5.01928744056008</v>
      </c>
      <c r="ES115">
        <v>0.0095515401478521</v>
      </c>
      <c r="ET115">
        <v>-4.08282145803731e-06</v>
      </c>
      <c r="EU115">
        <v>9.61633180237613e-10</v>
      </c>
      <c r="EV115">
        <v>0.379931883414538</v>
      </c>
      <c r="EW115">
        <v>0</v>
      </c>
      <c r="EX115">
        <v>0</v>
      </c>
      <c r="EY115">
        <v>0</v>
      </c>
      <c r="EZ115">
        <v>-4</v>
      </c>
      <c r="FA115">
        <v>2054</v>
      </c>
      <c r="FB115">
        <v>1</v>
      </c>
      <c r="FC115">
        <v>24</v>
      </c>
      <c r="FD115">
        <v>27</v>
      </c>
      <c r="FE115">
        <v>26.7</v>
      </c>
      <c r="FF115">
        <v>2</v>
      </c>
      <c r="FG115">
        <v>672.465</v>
      </c>
      <c r="FH115">
        <v>401.583</v>
      </c>
      <c r="FI115">
        <v>50.0807</v>
      </c>
      <c r="FJ115">
        <v>28.6393</v>
      </c>
      <c r="FK115">
        <v>30.0005</v>
      </c>
      <c r="FL115">
        <v>28.2527</v>
      </c>
      <c r="FM115">
        <v>28.2255</v>
      </c>
      <c r="FN115">
        <v>21.2575</v>
      </c>
      <c r="FO115">
        <v>45.2027</v>
      </c>
      <c r="FP115">
        <v>84.5135</v>
      </c>
      <c r="FQ115">
        <v>50.5</v>
      </c>
      <c r="FR115">
        <v>420</v>
      </c>
      <c r="FS115">
        <v>16.3917</v>
      </c>
      <c r="FT115">
        <v>99.7413</v>
      </c>
      <c r="FU115">
        <v>100.135</v>
      </c>
    </row>
    <row r="116" spans="1:177">
      <c r="A116">
        <v>100</v>
      </c>
      <c r="B116">
        <v>1621617977.5</v>
      </c>
      <c r="C116">
        <v>1485.40000009537</v>
      </c>
      <c r="D116" t="s">
        <v>497</v>
      </c>
      <c r="E116" t="s">
        <v>498</v>
      </c>
      <c r="G116">
        <v>1621617976.5</v>
      </c>
      <c r="H116">
        <f>CD116*AF116*(BZ116-CA116)/(100*BS116*(1000-AF116*BZ116))</f>
        <v>0</v>
      </c>
      <c r="I116">
        <f>CD116*AF116*(BY116-BX116*(1000-AF116*CA116)/(1000-AF116*BZ116))/(100*BS116)</f>
        <v>0</v>
      </c>
      <c r="J116">
        <f>BX116 - IF(AF116&gt;1, I116*BS116*100.0/(AH116*CL116), 0)</f>
        <v>0</v>
      </c>
      <c r="K116">
        <f>((Q116-H116/2)*J116-I116)/(Q116+H116/2)</f>
        <v>0</v>
      </c>
      <c r="L116">
        <f>K116*(CE116+CF116)/1000.0</f>
        <v>0</v>
      </c>
      <c r="M116">
        <f>(BX116 - IF(AF116&gt;1, I116*BS116*100.0/(AH116*CL116), 0))*(CE116+CF116)/1000.0</f>
        <v>0</v>
      </c>
      <c r="N116">
        <f>2.0/((1/P116-1/O116)+SIGN(P116)*SQRT((1/P116-1/O116)*(1/P116-1/O116) + 4*BT116/((BT116+1)*(BT116+1))*(2*1/P116*1/O116-1/O116*1/O116)))</f>
        <v>0</v>
      </c>
      <c r="O116">
        <f>IF(LEFT(BU116,1)&lt;&gt;"0",IF(LEFT(BU116,1)="1",3.0,BV116),$D$5+$E$5*(CL116*CE116/($K$5*1000))+$F$5*(CL116*CE116/($K$5*1000))*MAX(MIN(BS116,$J$5),$I$5)*MAX(MIN(BS116,$J$5),$I$5)+$G$5*MAX(MIN(BS116,$J$5),$I$5)*(CL116*CE116/($K$5*1000))+$H$5*(CL116*CE116/($K$5*1000))*(CL116*CE116/($K$5*1000)))</f>
        <v>0</v>
      </c>
      <c r="P116">
        <f>H116*(1000-(1000*0.61365*exp(17.502*T116/(240.97+T116))/(CE116+CF116)+BZ116)/2)/(1000*0.61365*exp(17.502*T116/(240.97+T116))/(CE116+CF116)-BZ116)</f>
        <v>0</v>
      </c>
      <c r="Q116">
        <f>1/((BT116+1)/(N116/1.6)+1/(O116/1.37)) + BT116/((BT116+1)/(N116/1.6) + BT116/(O116/1.37))</f>
        <v>0</v>
      </c>
      <c r="R116">
        <f>(BP116*BR116)</f>
        <v>0</v>
      </c>
      <c r="S116">
        <f>(CG116+(R116+2*0.95*5.67E-8*(((CG116+$B$7)+273)^4-(CG116+273)^4)-44100*H116)/(1.84*29.3*O116+8*0.95*5.67E-8*(CG116+273)^3))</f>
        <v>0</v>
      </c>
      <c r="T116">
        <f>($C$7*CH116+$D$7*CI116+$E$7*S116)</f>
        <v>0</v>
      </c>
      <c r="U116">
        <f>0.61365*exp(17.502*T116/(240.97+T116))</f>
        <v>0</v>
      </c>
      <c r="V116">
        <f>(W116/X116*100)</f>
        <v>0</v>
      </c>
      <c r="W116">
        <f>BZ116*(CE116+CF116)/1000</f>
        <v>0</v>
      </c>
      <c r="X116">
        <f>0.61365*exp(17.502*CG116/(240.97+CG116))</f>
        <v>0</v>
      </c>
      <c r="Y116">
        <f>(U116-BZ116*(CE116+CF116)/1000)</f>
        <v>0</v>
      </c>
      <c r="Z116">
        <f>(-H116*44100)</f>
        <v>0</v>
      </c>
      <c r="AA116">
        <f>2*29.3*O116*0.92*(CG116-T116)</f>
        <v>0</v>
      </c>
      <c r="AB116">
        <f>2*0.95*5.67E-8*(((CG116+$B$7)+273)^4-(T116+273)^4)</f>
        <v>0</v>
      </c>
      <c r="AC116">
        <f>R116+AB116+Z116+AA116</f>
        <v>0</v>
      </c>
      <c r="AD116">
        <v>0</v>
      </c>
      <c r="AE116">
        <v>0</v>
      </c>
      <c r="AF116">
        <f>IF(AD116*$H$13&gt;=AH116,1.0,(AH116/(AH116-AD116*$H$13)))</f>
        <v>0</v>
      </c>
      <c r="AG116">
        <f>(AF116-1)*100</f>
        <v>0</v>
      </c>
      <c r="AH116">
        <f>MAX(0,($B$13+$C$13*CL116)/(1+$D$13*CL116)*CE116/(CG116+273)*$E$13)</f>
        <v>0</v>
      </c>
      <c r="AI116" t="s">
        <v>294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294</v>
      </c>
      <c r="AP116">
        <v>0</v>
      </c>
      <c r="AQ116">
        <v>0</v>
      </c>
      <c r="AR116">
        <f>1-AP116/AQ116</f>
        <v>0</v>
      </c>
      <c r="AS116">
        <v>0.5</v>
      </c>
      <c r="AT116">
        <f>BP116</f>
        <v>0</v>
      </c>
      <c r="AU116">
        <f>I116</f>
        <v>0</v>
      </c>
      <c r="AV116">
        <f>AR116*AS116*AT116</f>
        <v>0</v>
      </c>
      <c r="AW116">
        <f>BB116/AQ116</f>
        <v>0</v>
      </c>
      <c r="AX116">
        <f>(AU116-AN116)/AT116</f>
        <v>0</v>
      </c>
      <c r="AY116">
        <f>(AK116-AQ116)/AQ116</f>
        <v>0</v>
      </c>
      <c r="AZ116" t="s">
        <v>294</v>
      </c>
      <c r="BA116">
        <v>0</v>
      </c>
      <c r="BB116">
        <f>AQ116-BA116</f>
        <v>0</v>
      </c>
      <c r="BC116">
        <f>(AQ116-AP116)/(AQ116-BA116)</f>
        <v>0</v>
      </c>
      <c r="BD116">
        <f>(AK116-AQ116)/(AK116-BA116)</f>
        <v>0</v>
      </c>
      <c r="BE116">
        <f>(AQ116-AP116)/(AQ116-AJ116)</f>
        <v>0</v>
      </c>
      <c r="BF116">
        <f>(AK116-AQ116)/(AK116-AJ116)</f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f>$B$11*CM116+$C$11*CN116+$F$11*CO116*(1-CR116)</f>
        <v>0</v>
      </c>
      <c r="BP116">
        <f>BO116*BQ116</f>
        <v>0</v>
      </c>
      <c r="BQ116">
        <f>($B$11*$D$9+$C$11*$D$9+$F$11*((DB116+CT116)/MAX(DB116+CT116+DC116, 0.1)*$I$9+DC116/MAX(DB116+CT116+DC116, 0.1)*$J$9))/($B$11+$C$11+$F$11)</f>
        <v>0</v>
      </c>
      <c r="BR116">
        <f>($B$11*$K$9+$C$11*$K$9+$F$11*((DB116+CT116)/MAX(DB116+CT116+DC116, 0.1)*$P$9+DC116/MAX(DB116+CT116+DC116, 0.1)*$Q$9))/($B$11+$C$11+$F$11)</f>
        <v>0</v>
      </c>
      <c r="BS116">
        <v>6</v>
      </c>
      <c r="BT116">
        <v>0.5</v>
      </c>
      <c r="BU116" t="s">
        <v>295</v>
      </c>
      <c r="BV116">
        <v>2</v>
      </c>
      <c r="BW116">
        <v>1621617976.5</v>
      </c>
      <c r="BX116">
        <v>395.579</v>
      </c>
      <c r="BY116">
        <v>420.024</v>
      </c>
      <c r="BZ116">
        <v>35.6658666666667</v>
      </c>
      <c r="CA116">
        <v>16.8086666666667</v>
      </c>
      <c r="CB116">
        <v>387.416333333333</v>
      </c>
      <c r="CC116">
        <v>35.1503333333333</v>
      </c>
      <c r="CD116">
        <v>599.987666666667</v>
      </c>
      <c r="CE116">
        <v>101.261666666667</v>
      </c>
      <c r="CF116">
        <v>0.100117566666667</v>
      </c>
      <c r="CG116">
        <v>42.4815</v>
      </c>
      <c r="CH116">
        <v>38.2813</v>
      </c>
      <c r="CI116">
        <v>999.9</v>
      </c>
      <c r="CJ116">
        <v>0</v>
      </c>
      <c r="CK116">
        <v>0</v>
      </c>
      <c r="CL116">
        <v>10016.6666666667</v>
      </c>
      <c r="CM116">
        <v>0</v>
      </c>
      <c r="CN116">
        <v>2.5443</v>
      </c>
      <c r="CO116">
        <v>600.035666666667</v>
      </c>
      <c r="CP116">
        <v>0.933001666666667</v>
      </c>
      <c r="CQ116">
        <v>0.0669981333333333</v>
      </c>
      <c r="CR116">
        <v>0</v>
      </c>
      <c r="CS116">
        <v>815.945666666667</v>
      </c>
      <c r="CT116">
        <v>4.99951</v>
      </c>
      <c r="CU116">
        <v>4888.4</v>
      </c>
      <c r="CV116">
        <v>4814.39</v>
      </c>
      <c r="CW116">
        <v>39.9163333333333</v>
      </c>
      <c r="CX116">
        <v>42.562</v>
      </c>
      <c r="CY116">
        <v>41.75</v>
      </c>
      <c r="CZ116">
        <v>42.5</v>
      </c>
      <c r="DA116">
        <v>43.5</v>
      </c>
      <c r="DB116">
        <v>555.17</v>
      </c>
      <c r="DC116">
        <v>39.8666666666667</v>
      </c>
      <c r="DD116">
        <v>0</v>
      </c>
      <c r="DE116">
        <v>1621617981.4</v>
      </c>
      <c r="DF116">
        <v>0</v>
      </c>
      <c r="DG116">
        <v>817.223769230769</v>
      </c>
      <c r="DH116">
        <v>-9.62611965813451</v>
      </c>
      <c r="DI116">
        <v>-51.0519658779442</v>
      </c>
      <c r="DJ116">
        <v>4894.03576923077</v>
      </c>
      <c r="DK116">
        <v>15</v>
      </c>
      <c r="DL116">
        <v>1621616362.6</v>
      </c>
      <c r="DM116" t="s">
        <v>296</v>
      </c>
      <c r="DN116">
        <v>1621616342.1</v>
      </c>
      <c r="DO116">
        <v>1621616362.6</v>
      </c>
      <c r="DP116">
        <v>3</v>
      </c>
      <c r="DQ116">
        <v>-0.041</v>
      </c>
      <c r="DR116">
        <v>0.032</v>
      </c>
      <c r="DS116">
        <v>8.331</v>
      </c>
      <c r="DT116">
        <v>0.068</v>
      </c>
      <c r="DU116">
        <v>421</v>
      </c>
      <c r="DV116">
        <v>3</v>
      </c>
      <c r="DW116">
        <v>0.39</v>
      </c>
      <c r="DX116">
        <v>0.05</v>
      </c>
      <c r="DY116">
        <v>-24.5875317073171</v>
      </c>
      <c r="DZ116">
        <v>1.00871289198603</v>
      </c>
      <c r="EA116">
        <v>0.167234836257464</v>
      </c>
      <c r="EB116">
        <v>0</v>
      </c>
      <c r="EC116">
        <v>817.701151515152</v>
      </c>
      <c r="ED116">
        <v>-8.73254973484102</v>
      </c>
      <c r="EE116">
        <v>0.870361823792769</v>
      </c>
      <c r="EF116">
        <v>1</v>
      </c>
      <c r="EG116">
        <v>19.0738975609756</v>
      </c>
      <c r="EH116">
        <v>-1.42494982578394</v>
      </c>
      <c r="EI116">
        <v>0.14847342783993</v>
      </c>
      <c r="EJ116">
        <v>0</v>
      </c>
      <c r="EK116">
        <v>1</v>
      </c>
      <c r="EL116">
        <v>3</v>
      </c>
      <c r="EM116" t="s">
        <v>315</v>
      </c>
      <c r="EN116">
        <v>100</v>
      </c>
      <c r="EO116">
        <v>100</v>
      </c>
      <c r="EP116">
        <v>8.163</v>
      </c>
      <c r="EQ116">
        <v>0.5156</v>
      </c>
      <c r="ER116">
        <v>5.01928744056008</v>
      </c>
      <c r="ES116">
        <v>0.0095515401478521</v>
      </c>
      <c r="ET116">
        <v>-4.08282145803731e-06</v>
      </c>
      <c r="EU116">
        <v>9.61633180237613e-10</v>
      </c>
      <c r="EV116">
        <v>0.379931883414538</v>
      </c>
      <c r="EW116">
        <v>0</v>
      </c>
      <c r="EX116">
        <v>0</v>
      </c>
      <c r="EY116">
        <v>0</v>
      </c>
      <c r="EZ116">
        <v>-4</v>
      </c>
      <c r="FA116">
        <v>2054</v>
      </c>
      <c r="FB116">
        <v>1</v>
      </c>
      <c r="FC116">
        <v>24</v>
      </c>
      <c r="FD116">
        <v>27.3</v>
      </c>
      <c r="FE116">
        <v>26.9</v>
      </c>
      <c r="FF116">
        <v>2</v>
      </c>
      <c r="FG116">
        <v>672.505</v>
      </c>
      <c r="FH116">
        <v>402.17</v>
      </c>
      <c r="FI116">
        <v>50.1603</v>
      </c>
      <c r="FJ116">
        <v>28.6614</v>
      </c>
      <c r="FK116">
        <v>30.0005</v>
      </c>
      <c r="FL116">
        <v>28.2699</v>
      </c>
      <c r="FM116">
        <v>28.2422</v>
      </c>
      <c r="FN116">
        <v>21.266</v>
      </c>
      <c r="FO116">
        <v>43.2803</v>
      </c>
      <c r="FP116">
        <v>83.7469</v>
      </c>
      <c r="FQ116">
        <v>50.5</v>
      </c>
      <c r="FR116">
        <v>420</v>
      </c>
      <c r="FS116">
        <v>16.9877</v>
      </c>
      <c r="FT116">
        <v>99.7367</v>
      </c>
      <c r="FU116">
        <v>100.132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2021-05-21T10:26:30Z</dcterms:created>
  <dcterms:modified xsi:type="dcterms:W3CDTF">2021-05-21T10:26:30Z</dcterms:modified>
</cp:coreProperties>
</file>