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<sst xmlns="http://schemas.openxmlformats.org/spreadsheetml/2006/main" count="706" uniqueCount="319">
  <si>
    <t>File opened</t>
  </si>
  <si>
    <t>2021-08-06 13:07:24</t>
  </si>
  <si>
    <t>Console s/n</t>
  </si>
  <si>
    <t>68C-812020</t>
  </si>
  <si>
    <t>Console ver</t>
  </si>
  <si>
    <t>Bluestem v.1.5.02</t>
  </si>
  <si>
    <t>Scripts ver</t>
  </si>
  <si>
    <t>2021.03  1.5.02, Feb 2021</t>
  </si>
  <si>
    <t>Head s/n</t>
  </si>
  <si>
    <t>68H-712010</t>
  </si>
  <si>
    <t>Head ver</t>
  </si>
  <si>
    <t>1.4.5</t>
  </si>
  <si>
    <t>Head cal</t>
  </si>
  <si>
    <t>{"chamberpressurezero": "2.73787", "flowmeterzero": "0.996584", "h2oaspan2b": "0.0728571", "h2oaspanconc2": "0", "h2obspanconc2": "20", "h2oaspan1": "1.01091", "co2bspanconc1": "400", "co2azero": "0.929023", "co2bspan2a": "0.0997196", "h2oazero": "1.05672", "h2obspan2b": "0.106528", "h2obspanconc1": "20", "ssa_ref": "36366.5", "h2obspan2a": "0.0707434", "h2obzero": "1.07075", "h2oaspan2": "0", "co2aspan1": "1.00387", "flowbzero": "0.29445", "ssb_ref": "29674.1", "co2aspanconc1": "2486", "co2bspan1": "1.00317", "co2aspan2b": "0.321419", "h2oaspan2a": "0.0720706", "co2aspan2": "-0.0323824", "flowazero": "0.33501", "h2obspan2": "0", "co2bspanconc2": "305.4", "tazero": "0.146376", "co2aspan2a": "0.323557", "co2bspan2": "-0.0310097", "oxygen": "21", "h2obspan1": "1.0274", "tbzero": "0.233871", "h2oaspanconc1": "12.13", "co2bzero": "0.935776", "co2aspanconc2": "305.4", "co2bspan2b": "0.0998971"}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</si>
  <si>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</si>
  <si>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</si>
  <si>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</si>
  <si>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</si>
  <si>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</si>
  <si>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</si>
  <si>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</si>
  <si>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</si>
  <si>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</si>
  <si>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13:07:24</t>
  </si>
  <si>
    <t>Stability Definition:	F (FlrLS): Slp&lt;10 Per=20	ΔCO2 (Meas2): Slp&lt;0.5 Per=20	ΔH2O (Meas2): Slp&lt;0.1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</si>
  <si>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</si>
  <si>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</si>
  <si>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</si>
  <si>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</si>
  <si>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</si>
  <si>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</si>
  <si>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</si>
  <si>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</si>
  <si>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</si>
  <si>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</si>
  <si>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</si>
  <si>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</si>
  <si>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</si>
  <si>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</si>
  <si>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</si>
  <si>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</si>
  <si>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</si>
  <si>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</si>
  <si>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</si>
  <si>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</si>
  <si>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</si>
  <si>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</si>
  <si>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</si>
  <si>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</si>
  <si>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</si>
  <si>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</si>
  <si>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</si>
  <si>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</si>
  <si>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</si>
  <si>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</si>
  <si>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</si>
  <si>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</si>
  <si>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</si>
  <si>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</si>
  <si>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</si>
  <si>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</si>
  <si>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</si>
  <si>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</si>
  <si>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</si>
  <si>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</si>
  <si>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</si>
  <si>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</si>
  <si>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</si>
  <si>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</si>
  <si>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</si>
  <si>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</si>
  <si>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</si>
  <si>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</si>
  <si>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</si>
  <si>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</si>
  <si>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</si>
  <si>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</si>
  <si>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3.52486 76.0157 381.133 632.098 872.625 1075.22 1274.58 1407.49</t>
  </si>
  <si>
    <t>Fs_true</t>
  </si>
  <si>
    <t>-0.222596 100.195 403.127 601.678 801.412 1001.44 1200.43 1400.76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</si>
  <si>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</si>
  <si>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</si>
  <si>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</si>
  <si>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</si>
  <si>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</si>
  <si>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</si>
  <si>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</si>
  <si>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</si>
  <si>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</si>
  <si>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</si>
  <si>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</si>
  <si>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</si>
  <si>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</si>
  <si>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</si>
  <si>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</si>
  <si>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</si>
  <si>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</si>
  <si>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</si>
  <si>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</si>
  <si>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</si>
  <si>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</si>
  <si>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</si>
  <si>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</si>
  <si>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</si>
  <si>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</si>
  <si>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</si>
  <si>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</si>
  <si>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</si>
  <si>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</si>
  <si>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</si>
  <si>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</si>
  <si>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</si>
  <si>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</si>
  <si>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</si>
  <si>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</si>
  <si>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</si>
  <si>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</si>
  <si>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</si>
  <si>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</si>
  <si>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</si>
  <si>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</si>
  <si>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</si>
  <si>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</si>
  <si>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</si>
  <si>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</si>
  <si>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</si>
  <si>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</si>
  <si>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</si>
  <si>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</si>
  <si>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</si>
  <si>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</si>
  <si>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</si>
  <si>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</si>
  <si>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</si>
  <si>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</si>
  <si>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</si>
  <si>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</si>
  <si>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</si>
  <si>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</si>
  <si>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</si>
  <si>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</si>
  <si>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</si>
  <si>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</si>
  <si>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</si>
  <si>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</si>
  <si>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</si>
  <si>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</si>
  <si>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</si>
  <si>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</si>
  <si>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</si>
  <si>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</si>
  <si>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</si>
  <si>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</si>
  <si>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</si>
  <si>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</si>
  <si>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</si>
  <si>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</si>
  <si>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</si>
  <si>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</si>
  <si>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</si>
  <si>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</si>
  <si>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</si>
  <si>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</si>
  <si>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</si>
  <si>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</si>
  <si>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</si>
  <si>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</si>
  <si>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</si>
  <si>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</si>
  <si>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</si>
  <si>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</si>
  <si>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</si>
  <si>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</si>
  <si>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</si>
  <si>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</si>
  <si>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</si>
  <si>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</si>
  <si>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</si>
  <si>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</si>
  <si>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</si>
  <si>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</si>
  <si>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</si>
  <si>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</si>
  <si>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</si>
  <si>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</si>
  <si>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</si>
  <si>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</si>
  <si>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</si>
  <si>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</si>
  <si>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</si>
  <si>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</si>
  <si>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</si>
  <si>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</si>
  <si>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</si>
  <si>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</si>
  <si>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</si>
  <si>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</si>
  <si>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</si>
  <si>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</si>
  <si>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</si>
  <si>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</si>
  <si>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</si>
  <si>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</si>
  <si>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</si>
  <si>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</si>
  <si>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</si>
  <si>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</si>
  <si>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</si>
  <si>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</si>
  <si>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</si>
  <si>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</si>
  <si>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</si>
  <si>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</si>
  <si>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</si>
  <si>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</si>
  <si>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</si>
  <si>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</si>
  <si>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</si>
  <si>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</si>
  <si>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</si>
  <si>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</si>
  <si>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</si>
  <si>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</si>
  <si>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</si>
  <si>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</si>
  <si>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</si>
  <si>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</si>
  <si>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</si>
  <si>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</si>
  <si>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</si>
  <si>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</si>
  <si>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</si>
  <si>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</si>
  <si>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</si>
  <si>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</si>
  <si>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</si>
  <si>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</si>
  <si>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</si>
  <si>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</si>
  <si>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</si>
  <si>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</si>
  <si>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</si>
  <si>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</si>
  <si>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</si>
  <si>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</si>
  <si>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</si>
  <si>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</si>
  <si>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</si>
  <si>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</si>
  <si>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</si>
  <si>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</si>
  <si>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</si>
  <si>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</si>
  <si>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</si>
  <si>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</si>
  <si>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</si>
  <si>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</si>
  <si>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</si>
  <si>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</si>
  <si>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</si>
  <si>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</si>
  <si>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</si>
  <si>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</si>
  <si>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</si>
  <si>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</si>
  <si>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</si>
  <si>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</si>
  <si>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</si>
  <si>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</si>
  <si>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</si>
  <si>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</si>
  <si>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</si>
  <si>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</si>
  <si>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</si>
  <si>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</si>
  <si>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</si>
  <si>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</si>
  <si>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</si>
  <si>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</si>
  <si>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</si>
  <si>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</si>
  <si>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</si>
  <si>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</si>
  <si>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</si>
  <si>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</si>
  <si>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</si>
  <si>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</si>
  <si>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</si>
  <si>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</si>
  <si>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20210806 13:24:20</t>
  </si>
  <si>
    <t>13:24:20</t>
  </si>
  <si>
    <t>-</t>
  </si>
  <si>
    <t>0: Broadleaf</t>
  </si>
  <si>
    <t>13:24:52</t>
  </si>
  <si>
    <t>3/3</t>
  </si>
  <si>
    <t>20210806 13:33:36</t>
  </si>
  <si>
    <t>13:33:36</t>
  </si>
  <si>
    <t>13:34:16</t>
  </si>
  <si>
    <t>20210806 13:44:02</t>
  </si>
  <si>
    <t>13:44:02</t>
  </si>
  <si>
    <t>13:44:41</t>
  </si>
  <si>
    <t>20210806 13:52:52</t>
  </si>
  <si>
    <t>13:52:52</t>
  </si>
  <si>
    <t>13:53:33</t>
  </si>
  <si>
    <t>20210806 14:02:08</t>
  </si>
  <si>
    <t>14:02:08</t>
  </si>
  <si>
    <t>14:02:44</t>
  </si>
  <si>
    <t>20210806 14:13:05</t>
  </si>
  <si>
    <t>14:13:05</t>
  </si>
  <si>
    <t>14:13:45</t>
  </si>
  <si>
    <t>20210806 14:23:10</t>
  </si>
  <si>
    <t>14:23:10</t>
  </si>
  <si>
    <t>14:23:50</t>
  </si>
  <si>
    <t>20210806 14:31:55</t>
  </si>
  <si>
    <t>14:31:55</t>
  </si>
  <si>
    <t>14:32:35</t>
  </si>
  <si>
    <t>20210806 14:41:00</t>
  </si>
  <si>
    <t>14:41:00</t>
  </si>
  <si>
    <t>14:41:39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</si>
</sst>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25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>
        <v>21</v>
      </c>
    </row>
    <row r="4" spans="1:17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5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5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84</v>
      </c>
      <c r="AG14" t="s">
        <v>84</v>
      </c>
      <c r="AH14" t="s">
        <v>84</v>
      </c>
      <c r="AI14" t="s">
        <v>84</v>
      </c>
      <c r="AJ14" t="s">
        <v>84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86</v>
      </c>
      <c r="BN14" t="s">
        <v>86</v>
      </c>
      <c r="BO14" t="s">
        <v>86</v>
      </c>
      <c r="BP14" t="s">
        <v>86</v>
      </c>
      <c r="BQ14" t="s">
        <v>87</v>
      </c>
      <c r="BR14" t="s">
        <v>87</v>
      </c>
      <c r="BS14" t="s">
        <v>87</v>
      </c>
      <c r="BT14" t="s">
        <v>87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  <c r="FS14" t="s">
        <v>94</v>
      </c>
    </row>
    <row r="15" spans="1:17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125</v>
      </c>
      <c r="AF15" t="s">
        <v>84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165</v>
      </c>
      <c r="BU15" t="s">
        <v>102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205</v>
      </c>
      <c r="DJ15" t="s">
        <v>96</v>
      </c>
      <c r="DK15" t="s">
        <v>99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  <c r="FS15" t="s">
        <v>265</v>
      </c>
    </row>
    <row r="16" spans="1:175">
      <c r="B16" t="s">
        <v>266</v>
      </c>
      <c r="C16" t="s">
        <v>266</v>
      </c>
      <c r="F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M16" t="s">
        <v>269</v>
      </c>
      <c r="BN16" t="s">
        <v>269</v>
      </c>
      <c r="BP16" t="s">
        <v>277</v>
      </c>
      <c r="BQ16" t="s">
        <v>278</v>
      </c>
      <c r="BT16" t="s">
        <v>267</v>
      </c>
      <c r="BU16" t="s">
        <v>266</v>
      </c>
      <c r="BV16" t="s">
        <v>270</v>
      </c>
      <c r="BW16" t="s">
        <v>270</v>
      </c>
      <c r="BX16" t="s">
        <v>279</v>
      </c>
      <c r="BY16" t="s">
        <v>279</v>
      </c>
      <c r="BZ16" t="s">
        <v>270</v>
      </c>
      <c r="CA16" t="s">
        <v>279</v>
      </c>
      <c r="CB16" t="s">
        <v>275</v>
      </c>
      <c r="CC16" t="s">
        <v>273</v>
      </c>
      <c r="CD16" t="s">
        <v>273</v>
      </c>
      <c r="CE16" t="s">
        <v>272</v>
      </c>
      <c r="CF16" t="s">
        <v>272</v>
      </c>
      <c r="CG16" t="s">
        <v>272</v>
      </c>
      <c r="CH16" t="s">
        <v>272</v>
      </c>
      <c r="CI16" t="s">
        <v>272</v>
      </c>
      <c r="CJ16" t="s">
        <v>280</v>
      </c>
      <c r="CK16" t="s">
        <v>269</v>
      </c>
      <c r="CL16" t="s">
        <v>269</v>
      </c>
      <c r="CM16" t="s">
        <v>269</v>
      </c>
      <c r="CR16" t="s">
        <v>269</v>
      </c>
      <c r="CU16" t="s">
        <v>272</v>
      </c>
      <c r="CV16" t="s">
        <v>272</v>
      </c>
      <c r="CW16" t="s">
        <v>272</v>
      </c>
      <c r="CX16" t="s">
        <v>272</v>
      </c>
      <c r="CY16" t="s">
        <v>272</v>
      </c>
      <c r="CZ16" t="s">
        <v>269</v>
      </c>
      <c r="DA16" t="s">
        <v>269</v>
      </c>
      <c r="DB16" t="s">
        <v>269</v>
      </c>
      <c r="DC16" t="s">
        <v>266</v>
      </c>
      <c r="DF16" t="s">
        <v>281</v>
      </c>
      <c r="DG16" t="s">
        <v>281</v>
      </c>
      <c r="DI16" t="s">
        <v>266</v>
      </c>
      <c r="DJ16" t="s">
        <v>282</v>
      </c>
      <c r="DL16" t="s">
        <v>266</v>
      </c>
      <c r="DM16" t="s">
        <v>266</v>
      </c>
      <c r="DO16" t="s">
        <v>283</v>
      </c>
      <c r="DP16" t="s">
        <v>284</v>
      </c>
      <c r="DQ16" t="s">
        <v>283</v>
      </c>
      <c r="DR16" t="s">
        <v>284</v>
      </c>
      <c r="DS16" t="s">
        <v>283</v>
      </c>
      <c r="DT16" t="s">
        <v>284</v>
      </c>
      <c r="DU16" t="s">
        <v>274</v>
      </c>
      <c r="DV16" t="s">
        <v>274</v>
      </c>
      <c r="DW16" t="s">
        <v>270</v>
      </c>
      <c r="DX16" t="s">
        <v>285</v>
      </c>
      <c r="DY16" t="s">
        <v>270</v>
      </c>
      <c r="EB16" t="s">
        <v>286</v>
      </c>
      <c r="EE16" t="s">
        <v>279</v>
      </c>
      <c r="EF16" t="s">
        <v>287</v>
      </c>
      <c r="EG16" t="s">
        <v>279</v>
      </c>
      <c r="EL16" t="s">
        <v>274</v>
      </c>
      <c r="EM16" t="s">
        <v>274</v>
      </c>
      <c r="EN16" t="s">
        <v>283</v>
      </c>
      <c r="EO16" t="s">
        <v>284</v>
      </c>
      <c r="EP16" t="s">
        <v>284</v>
      </c>
      <c r="ET16" t="s">
        <v>284</v>
      </c>
      <c r="EX16" t="s">
        <v>270</v>
      </c>
      <c r="EY16" t="s">
        <v>270</v>
      </c>
      <c r="EZ16" t="s">
        <v>279</v>
      </c>
      <c r="FA16" t="s">
        <v>279</v>
      </c>
      <c r="FB16" t="s">
        <v>288</v>
      </c>
      <c r="FC16" t="s">
        <v>288</v>
      </c>
      <c r="FE16" t="s">
        <v>275</v>
      </c>
      <c r="FF16" t="s">
        <v>275</v>
      </c>
      <c r="FG16" t="s">
        <v>272</v>
      </c>
      <c r="FH16" t="s">
        <v>272</v>
      </c>
      <c r="FI16" t="s">
        <v>272</v>
      </c>
      <c r="FJ16" t="s">
        <v>272</v>
      </c>
      <c r="FK16" t="s">
        <v>272</v>
      </c>
      <c r="FL16" t="s">
        <v>274</v>
      </c>
      <c r="FM16" t="s">
        <v>274</v>
      </c>
      <c r="FN16" t="s">
        <v>274</v>
      </c>
      <c r="FO16" t="s">
        <v>272</v>
      </c>
      <c r="FP16" t="s">
        <v>270</v>
      </c>
      <c r="FQ16" t="s">
        <v>279</v>
      </c>
      <c r="FR16" t="s">
        <v>274</v>
      </c>
      <c r="FS16" t="s">
        <v>274</v>
      </c>
    </row>
    <row r="17" spans="1:175">
      <c r="A17">
        <v>1</v>
      </c>
      <c r="B17">
        <v>1628281460.1</v>
      </c>
      <c r="C17">
        <v>0</v>
      </c>
      <c r="D17" t="s">
        <v>289</v>
      </c>
      <c r="E17" t="s">
        <v>290</v>
      </c>
      <c r="F17">
        <v>15</v>
      </c>
      <c r="H17">
        <v>1628281452.1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35</v>
      </c>
      <c r="AG17">
        <v>6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291</v>
      </c>
      <c r="AL17" t="s">
        <v>291</v>
      </c>
      <c r="AM17">
        <v>0</v>
      </c>
      <c r="AN17">
        <v>0</v>
      </c>
      <c r="AO17">
        <f>1-AM17/AN17</f>
        <v>0</v>
      </c>
      <c r="AP17">
        <v>0</v>
      </c>
      <c r="AQ17" t="s">
        <v>291</v>
      </c>
      <c r="AR17" t="s">
        <v>291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291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292</v>
      </c>
      <c r="BT17">
        <v>2</v>
      </c>
      <c r="BU17">
        <v>1628281452.1</v>
      </c>
      <c r="BV17">
        <v>391.224677419355</v>
      </c>
      <c r="BW17">
        <v>419.988258064516</v>
      </c>
      <c r="BX17">
        <v>6.74233258064516</v>
      </c>
      <c r="BY17">
        <v>1.58649322580645</v>
      </c>
      <c r="BZ17">
        <v>394.878677419355</v>
      </c>
      <c r="CA17">
        <v>7.73233258064516</v>
      </c>
      <c r="CB17">
        <v>600.102</v>
      </c>
      <c r="CC17">
        <v>100.760225806452</v>
      </c>
      <c r="CD17">
        <v>0.0999997677419355</v>
      </c>
      <c r="CE17">
        <v>15.3151774193548</v>
      </c>
      <c r="CF17">
        <v>14.9551322580645</v>
      </c>
      <c r="CG17">
        <v>999.9</v>
      </c>
      <c r="CH17">
        <v>0</v>
      </c>
      <c r="CI17">
        <v>0</v>
      </c>
      <c r="CJ17">
        <v>9998.26225806451</v>
      </c>
      <c r="CK17">
        <v>0</v>
      </c>
      <c r="CL17">
        <v>64.8219322580645</v>
      </c>
      <c r="CM17">
        <v>1459.99064516129</v>
      </c>
      <c r="CN17">
        <v>0.973003967741935</v>
      </c>
      <c r="CO17">
        <v>0.0269956806451613</v>
      </c>
      <c r="CP17">
        <v>0</v>
      </c>
      <c r="CQ17">
        <v>2.72299677419355</v>
      </c>
      <c r="CR17">
        <v>0</v>
      </c>
      <c r="CS17">
        <v>12177.1516129032</v>
      </c>
      <c r="CT17">
        <v>11952.764516129</v>
      </c>
      <c r="CU17">
        <v>37.778</v>
      </c>
      <c r="CV17">
        <v>41.316064516129</v>
      </c>
      <c r="CW17">
        <v>39.9654516129032</v>
      </c>
      <c r="CX17">
        <v>39.562</v>
      </c>
      <c r="CY17">
        <v>37.379</v>
      </c>
      <c r="CZ17">
        <v>1420.58032258064</v>
      </c>
      <c r="DA17">
        <v>39.4103225806452</v>
      </c>
      <c r="DB17">
        <v>0</v>
      </c>
      <c r="DC17">
        <v>1628281461.1</v>
      </c>
      <c r="DD17">
        <v>0</v>
      </c>
      <c r="DE17">
        <v>2.73133846153846</v>
      </c>
      <c r="DF17">
        <v>1.02668719009702</v>
      </c>
      <c r="DG17">
        <v>-23.7538461725102</v>
      </c>
      <c r="DH17">
        <v>12177.0846153846</v>
      </c>
      <c r="DI17">
        <v>15</v>
      </c>
      <c r="DJ17">
        <v>1628281492.1</v>
      </c>
      <c r="DK17" t="s">
        <v>293</v>
      </c>
      <c r="DL17">
        <v>1628281480.1</v>
      </c>
      <c r="DM17">
        <v>1628281492.1</v>
      </c>
      <c r="DN17">
        <v>9</v>
      </c>
      <c r="DO17">
        <v>0.883</v>
      </c>
      <c r="DP17">
        <v>0.683</v>
      </c>
      <c r="DQ17">
        <v>-3.654</v>
      </c>
      <c r="DR17">
        <v>-0.99</v>
      </c>
      <c r="DS17">
        <v>420</v>
      </c>
      <c r="DT17">
        <v>2</v>
      </c>
      <c r="DU17">
        <v>0.05</v>
      </c>
      <c r="DV17">
        <v>0.02</v>
      </c>
      <c r="DW17">
        <v>-29.7797219512195</v>
      </c>
      <c r="DX17">
        <v>0.134968641114958</v>
      </c>
      <c r="DY17">
        <v>0.0363041387964752</v>
      </c>
      <c r="DZ17">
        <v>1</v>
      </c>
      <c r="EA17">
        <v>2.70105151515152</v>
      </c>
      <c r="EB17">
        <v>0.746194000954011</v>
      </c>
      <c r="EC17">
        <v>0.202550079286374</v>
      </c>
      <c r="ED17">
        <v>1</v>
      </c>
      <c r="EE17">
        <v>4.5083512195122</v>
      </c>
      <c r="EF17">
        <v>-0.021113519163756</v>
      </c>
      <c r="EG17">
        <v>0.00241238794267438</v>
      </c>
      <c r="EH17">
        <v>1</v>
      </c>
      <c r="EI17">
        <v>3</v>
      </c>
      <c r="EJ17">
        <v>3</v>
      </c>
      <c r="EK17" t="s">
        <v>294</v>
      </c>
      <c r="EL17">
        <v>100</v>
      </c>
      <c r="EM17">
        <v>100</v>
      </c>
      <c r="EN17">
        <v>-3.654</v>
      </c>
      <c r="EO17">
        <v>-0.99</v>
      </c>
      <c r="EP17">
        <v>-6.69813858387452</v>
      </c>
      <c r="EQ17">
        <v>0.00616335315543056</v>
      </c>
      <c r="ER17">
        <v>-2.81551833566181e-06</v>
      </c>
      <c r="ES17">
        <v>7.20361701182458e-10</v>
      </c>
      <c r="ET17">
        <v>-1.67923593140429</v>
      </c>
      <c r="EU17">
        <v>0.000949733804135094</v>
      </c>
      <c r="EV17">
        <v>0.000626151634330831</v>
      </c>
      <c r="EW17">
        <v>-7.8445624330649e-06</v>
      </c>
      <c r="EX17">
        <v>-4</v>
      </c>
      <c r="EY17">
        <v>2067</v>
      </c>
      <c r="EZ17">
        <v>1</v>
      </c>
      <c r="FA17">
        <v>22</v>
      </c>
      <c r="FB17">
        <v>59.2</v>
      </c>
      <c r="FC17">
        <v>59</v>
      </c>
      <c r="FD17">
        <v>18</v>
      </c>
      <c r="FE17">
        <v>585.763</v>
      </c>
      <c r="FF17">
        <v>470.222</v>
      </c>
      <c r="FG17">
        <v>8.97486</v>
      </c>
      <c r="FH17">
        <v>26.4645</v>
      </c>
      <c r="FI17">
        <v>30</v>
      </c>
      <c r="FJ17">
        <v>26.5195</v>
      </c>
      <c r="FK17">
        <v>26.4959</v>
      </c>
      <c r="FL17">
        <v>22.393</v>
      </c>
      <c r="FM17">
        <v>82.9248</v>
      </c>
      <c r="FN17">
        <v>0</v>
      </c>
      <c r="FO17">
        <v>8.99</v>
      </c>
      <c r="FP17">
        <v>420</v>
      </c>
      <c r="FQ17">
        <v>1.61129</v>
      </c>
      <c r="FR17">
        <v>100.194</v>
      </c>
      <c r="FS17">
        <v>97.5598</v>
      </c>
    </row>
    <row r="18" spans="1:175">
      <c r="A18">
        <v>2</v>
      </c>
      <c r="B18">
        <v>1628282016.1</v>
      </c>
      <c r="C18">
        <v>556</v>
      </c>
      <c r="D18" t="s">
        <v>295</v>
      </c>
      <c r="E18" t="s">
        <v>296</v>
      </c>
      <c r="F18">
        <v>15</v>
      </c>
      <c r="H18">
        <v>1628282008.1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34</v>
      </c>
      <c r="AG18">
        <v>6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291</v>
      </c>
      <c r="AL18" t="s">
        <v>291</v>
      </c>
      <c r="AM18">
        <v>0</v>
      </c>
      <c r="AN18">
        <v>0</v>
      </c>
      <c r="AO18">
        <f>1-AM18/AN18</f>
        <v>0</v>
      </c>
      <c r="AP18">
        <v>0</v>
      </c>
      <c r="AQ18" t="s">
        <v>291</v>
      </c>
      <c r="AR18" t="s">
        <v>291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291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292</v>
      </c>
      <c r="BT18">
        <v>2</v>
      </c>
      <c r="BU18">
        <v>1628282008.1</v>
      </c>
      <c r="BV18">
        <v>388.291225806452</v>
      </c>
      <c r="BW18">
        <v>420.002322580645</v>
      </c>
      <c r="BX18">
        <v>7.30402516129032</v>
      </c>
      <c r="BY18">
        <v>0.652536064516129</v>
      </c>
      <c r="BZ18">
        <v>391.854225806452</v>
      </c>
      <c r="CA18">
        <v>8.20502516129032</v>
      </c>
      <c r="CB18">
        <v>600.094</v>
      </c>
      <c r="CC18">
        <v>100.755290322581</v>
      </c>
      <c r="CD18">
        <v>0.0999848161290322</v>
      </c>
      <c r="CE18">
        <v>18.1125322580645</v>
      </c>
      <c r="CF18">
        <v>17.3050193548387</v>
      </c>
      <c r="CG18">
        <v>999.9</v>
      </c>
      <c r="CH18">
        <v>0</v>
      </c>
      <c r="CI18">
        <v>0</v>
      </c>
      <c r="CJ18">
        <v>10000.6622580645</v>
      </c>
      <c r="CK18">
        <v>0</v>
      </c>
      <c r="CL18">
        <v>64.2454967741936</v>
      </c>
      <c r="CM18">
        <v>1460.00870967742</v>
      </c>
      <c r="CN18">
        <v>0.973007838709678</v>
      </c>
      <c r="CO18">
        <v>0.0269920032258065</v>
      </c>
      <c r="CP18">
        <v>0</v>
      </c>
      <c r="CQ18">
        <v>2.73884838709677</v>
      </c>
      <c r="CR18">
        <v>0</v>
      </c>
      <c r="CS18">
        <v>11869.364516129</v>
      </c>
      <c r="CT18">
        <v>11952.9451612903</v>
      </c>
      <c r="CU18">
        <v>37.562</v>
      </c>
      <c r="CV18">
        <v>41</v>
      </c>
      <c r="CW18">
        <v>39.675</v>
      </c>
      <c r="CX18">
        <v>39.312</v>
      </c>
      <c r="CY18">
        <v>37.375</v>
      </c>
      <c r="CZ18">
        <v>1420.59838709677</v>
      </c>
      <c r="DA18">
        <v>39.4103225806452</v>
      </c>
      <c r="DB18">
        <v>0</v>
      </c>
      <c r="DC18">
        <v>1628282017.3</v>
      </c>
      <c r="DD18">
        <v>0</v>
      </c>
      <c r="DE18">
        <v>2.705712</v>
      </c>
      <c r="DF18">
        <v>-0.301946146882947</v>
      </c>
      <c r="DG18">
        <v>-6.01538465949678</v>
      </c>
      <c r="DH18">
        <v>11869.172</v>
      </c>
      <c r="DI18">
        <v>15</v>
      </c>
      <c r="DJ18">
        <v>1628282056.6</v>
      </c>
      <c r="DK18" t="s">
        <v>297</v>
      </c>
      <c r="DL18">
        <v>1628282043.6</v>
      </c>
      <c r="DM18">
        <v>1628282056.6</v>
      </c>
      <c r="DN18">
        <v>10</v>
      </c>
      <c r="DO18">
        <v>0.091</v>
      </c>
      <c r="DP18">
        <v>0.093</v>
      </c>
      <c r="DQ18">
        <v>-3.563</v>
      </c>
      <c r="DR18">
        <v>-0.901</v>
      </c>
      <c r="DS18">
        <v>420</v>
      </c>
      <c r="DT18">
        <v>1</v>
      </c>
      <c r="DU18">
        <v>0.04</v>
      </c>
      <c r="DV18">
        <v>0.01</v>
      </c>
      <c r="DW18">
        <v>-31.9346585365854</v>
      </c>
      <c r="DX18">
        <v>-0.072652264808364</v>
      </c>
      <c r="DY18">
        <v>0.035515314289443</v>
      </c>
      <c r="DZ18">
        <v>1</v>
      </c>
      <c r="EA18">
        <v>2.67962727272727</v>
      </c>
      <c r="EB18">
        <v>0.49574359841123</v>
      </c>
      <c r="EC18">
        <v>0.249326586692948</v>
      </c>
      <c r="ED18">
        <v>1</v>
      </c>
      <c r="EE18">
        <v>6.59750951219512</v>
      </c>
      <c r="EF18">
        <v>0.0943666202090728</v>
      </c>
      <c r="EG18">
        <v>0.00990726315269165</v>
      </c>
      <c r="EH18">
        <v>1</v>
      </c>
      <c r="EI18">
        <v>3</v>
      </c>
      <c r="EJ18">
        <v>3</v>
      </c>
      <c r="EK18" t="s">
        <v>294</v>
      </c>
      <c r="EL18">
        <v>100</v>
      </c>
      <c r="EM18">
        <v>100</v>
      </c>
      <c r="EN18">
        <v>-3.563</v>
      </c>
      <c r="EO18">
        <v>-0.901</v>
      </c>
      <c r="EP18">
        <v>-5.8149152934986</v>
      </c>
      <c r="EQ18">
        <v>0.00616335315543056</v>
      </c>
      <c r="ER18">
        <v>-2.81551833566181e-06</v>
      </c>
      <c r="ES18">
        <v>7.20361701182458e-10</v>
      </c>
      <c r="ET18">
        <v>-0.996537185058929</v>
      </c>
      <c r="EU18">
        <v>0.000949733804135094</v>
      </c>
      <c r="EV18">
        <v>0.000626151634330831</v>
      </c>
      <c r="EW18">
        <v>-7.8445624330649e-06</v>
      </c>
      <c r="EX18">
        <v>-4</v>
      </c>
      <c r="EY18">
        <v>2067</v>
      </c>
      <c r="EZ18">
        <v>1</v>
      </c>
      <c r="FA18">
        <v>22</v>
      </c>
      <c r="FB18">
        <v>8.9</v>
      </c>
      <c r="FC18">
        <v>8.7</v>
      </c>
      <c r="FD18">
        <v>18</v>
      </c>
      <c r="FE18">
        <v>586.954</v>
      </c>
      <c r="FF18">
        <v>475.175</v>
      </c>
      <c r="FG18">
        <v>14.0006</v>
      </c>
      <c r="FH18">
        <v>25.7992</v>
      </c>
      <c r="FI18">
        <v>29.9997</v>
      </c>
      <c r="FJ18">
        <v>26.1104</v>
      </c>
      <c r="FK18">
        <v>26.0877</v>
      </c>
      <c r="FL18">
        <v>22.3322</v>
      </c>
      <c r="FM18">
        <v>88.9743</v>
      </c>
      <c r="FN18">
        <v>0</v>
      </c>
      <c r="FO18">
        <v>14</v>
      </c>
      <c r="FP18">
        <v>420</v>
      </c>
      <c r="FQ18">
        <v>0.581461</v>
      </c>
      <c r="FR18">
        <v>100.291</v>
      </c>
      <c r="FS18">
        <v>97.6538</v>
      </c>
    </row>
    <row r="19" spans="1:175">
      <c r="A19">
        <v>3</v>
      </c>
      <c r="B19">
        <v>1628282642.1</v>
      </c>
      <c r="C19">
        <v>1182</v>
      </c>
      <c r="D19" t="s">
        <v>298</v>
      </c>
      <c r="E19" t="s">
        <v>299</v>
      </c>
      <c r="F19">
        <v>15</v>
      </c>
      <c r="H19">
        <v>1628282634.35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33</v>
      </c>
      <c r="AG19">
        <v>5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291</v>
      </c>
      <c r="AL19" t="s">
        <v>291</v>
      </c>
      <c r="AM19">
        <v>0</v>
      </c>
      <c r="AN19">
        <v>0</v>
      </c>
      <c r="AO19">
        <f>1-AM19/AN19</f>
        <v>0</v>
      </c>
      <c r="AP19">
        <v>0</v>
      </c>
      <c r="AQ19" t="s">
        <v>291</v>
      </c>
      <c r="AR19" t="s">
        <v>291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291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292</v>
      </c>
      <c r="BT19">
        <v>2</v>
      </c>
      <c r="BU19">
        <v>1628282634.35</v>
      </c>
      <c r="BV19">
        <v>385.218066666667</v>
      </c>
      <c r="BW19">
        <v>419.968033333333</v>
      </c>
      <c r="BX19">
        <v>8.88952633333333</v>
      </c>
      <c r="BY19">
        <v>0.713230433333333</v>
      </c>
      <c r="BZ19">
        <v>388.711066666667</v>
      </c>
      <c r="CA19">
        <v>9.80152633333333</v>
      </c>
      <c r="CB19">
        <v>600.093933333333</v>
      </c>
      <c r="CC19">
        <v>100.764066666667</v>
      </c>
      <c r="CD19">
        <v>0.09995751</v>
      </c>
      <c r="CE19">
        <v>21.6681033333333</v>
      </c>
      <c r="CF19">
        <v>20.39829</v>
      </c>
      <c r="CG19">
        <v>999.9</v>
      </c>
      <c r="CH19">
        <v>0</v>
      </c>
      <c r="CI19">
        <v>0</v>
      </c>
      <c r="CJ19">
        <v>10006.4336666667</v>
      </c>
      <c r="CK19">
        <v>0</v>
      </c>
      <c r="CL19">
        <v>64.7933333333333</v>
      </c>
      <c r="CM19">
        <v>1460.00166666667</v>
      </c>
      <c r="CN19">
        <v>0.9729902</v>
      </c>
      <c r="CO19">
        <v>0.02700966</v>
      </c>
      <c r="CP19">
        <v>0</v>
      </c>
      <c r="CQ19">
        <v>2.59013333333333</v>
      </c>
      <c r="CR19">
        <v>0</v>
      </c>
      <c r="CS19">
        <v>11760.26</v>
      </c>
      <c r="CT19">
        <v>11952.8266666667</v>
      </c>
      <c r="CU19">
        <v>37.875</v>
      </c>
      <c r="CV19">
        <v>41.125</v>
      </c>
      <c r="CW19">
        <v>39.875</v>
      </c>
      <c r="CX19">
        <v>39.5103333333333</v>
      </c>
      <c r="CY19">
        <v>37.9958</v>
      </c>
      <c r="CZ19">
        <v>1420.57</v>
      </c>
      <c r="DA19">
        <v>39.4316666666667</v>
      </c>
      <c r="DB19">
        <v>0</v>
      </c>
      <c r="DC19">
        <v>1628282643.1</v>
      </c>
      <c r="DD19">
        <v>0</v>
      </c>
      <c r="DE19">
        <v>2.60173846153846</v>
      </c>
      <c r="DF19">
        <v>0.116232475580049</v>
      </c>
      <c r="DG19">
        <v>-11.0358973830766</v>
      </c>
      <c r="DH19">
        <v>11760.1615384615</v>
      </c>
      <c r="DI19">
        <v>15</v>
      </c>
      <c r="DJ19">
        <v>1628282681.1</v>
      </c>
      <c r="DK19" t="s">
        <v>300</v>
      </c>
      <c r="DL19">
        <v>1628282664.1</v>
      </c>
      <c r="DM19">
        <v>1628282681.1</v>
      </c>
      <c r="DN19">
        <v>11</v>
      </c>
      <c r="DO19">
        <v>0.071</v>
      </c>
      <c r="DP19">
        <v>-0.012</v>
      </c>
      <c r="DQ19">
        <v>-3.493</v>
      </c>
      <c r="DR19">
        <v>-0.912</v>
      </c>
      <c r="DS19">
        <v>420</v>
      </c>
      <c r="DT19">
        <v>1</v>
      </c>
      <c r="DU19">
        <v>0.03</v>
      </c>
      <c r="DV19">
        <v>0.01</v>
      </c>
      <c r="DW19">
        <v>-34.9729414634146</v>
      </c>
      <c r="DX19">
        <v>-0.114489198606212</v>
      </c>
      <c r="DY19">
        <v>0.0488407765245082</v>
      </c>
      <c r="DZ19">
        <v>1</v>
      </c>
      <c r="EA19">
        <v>2.61772424242424</v>
      </c>
      <c r="EB19">
        <v>-0.11671202895704</v>
      </c>
      <c r="EC19">
        <v>0.159619724288704</v>
      </c>
      <c r="ED19">
        <v>1</v>
      </c>
      <c r="EE19">
        <v>8.24977536585366</v>
      </c>
      <c r="EF19">
        <v>-0.0876376306620173</v>
      </c>
      <c r="EG19">
        <v>0.0100859695103501</v>
      </c>
      <c r="EH19">
        <v>1</v>
      </c>
      <c r="EI19">
        <v>3</v>
      </c>
      <c r="EJ19">
        <v>3</v>
      </c>
      <c r="EK19" t="s">
        <v>294</v>
      </c>
      <c r="EL19">
        <v>100</v>
      </c>
      <c r="EM19">
        <v>100</v>
      </c>
      <c r="EN19">
        <v>-3.493</v>
      </c>
      <c r="EO19">
        <v>-0.912</v>
      </c>
      <c r="EP19">
        <v>-5.72345082651412</v>
      </c>
      <c r="EQ19">
        <v>0.00616335315543056</v>
      </c>
      <c r="ER19">
        <v>-2.81551833566181e-06</v>
      </c>
      <c r="ES19">
        <v>7.20361701182458e-10</v>
      </c>
      <c r="ET19">
        <v>-0.903859664962728</v>
      </c>
      <c r="EU19">
        <v>0.000949733804135094</v>
      </c>
      <c r="EV19">
        <v>0.000626151634330831</v>
      </c>
      <c r="EW19">
        <v>-7.8445624330649e-06</v>
      </c>
      <c r="EX19">
        <v>-4</v>
      </c>
      <c r="EY19">
        <v>2067</v>
      </c>
      <c r="EZ19">
        <v>1</v>
      </c>
      <c r="FA19">
        <v>22</v>
      </c>
      <c r="FB19">
        <v>10</v>
      </c>
      <c r="FC19">
        <v>9.8</v>
      </c>
      <c r="FD19">
        <v>18</v>
      </c>
      <c r="FE19">
        <v>588.576</v>
      </c>
      <c r="FF19">
        <v>478.646</v>
      </c>
      <c r="FG19">
        <v>19.0006</v>
      </c>
      <c r="FH19">
        <v>25.5074</v>
      </c>
      <c r="FI19">
        <v>30.0001</v>
      </c>
      <c r="FJ19">
        <v>25.7528</v>
      </c>
      <c r="FK19">
        <v>25.7327</v>
      </c>
      <c r="FL19">
        <v>22.3246</v>
      </c>
      <c r="FM19">
        <v>87.7917</v>
      </c>
      <c r="FN19">
        <v>0</v>
      </c>
      <c r="FO19">
        <v>19</v>
      </c>
      <c r="FP19">
        <v>420</v>
      </c>
      <c r="FQ19">
        <v>0.783743</v>
      </c>
      <c r="FR19">
        <v>100.34</v>
      </c>
      <c r="FS19">
        <v>97.7056</v>
      </c>
    </row>
    <row r="20" spans="1:175">
      <c r="A20">
        <v>4</v>
      </c>
      <c r="B20">
        <v>1628283172.5</v>
      </c>
      <c r="C20">
        <v>1712.40000009537</v>
      </c>
      <c r="D20" t="s">
        <v>301</v>
      </c>
      <c r="E20" t="s">
        <v>302</v>
      </c>
      <c r="F20">
        <v>15</v>
      </c>
      <c r="H20">
        <v>1628283164.5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32</v>
      </c>
      <c r="AG20">
        <v>5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291</v>
      </c>
      <c r="AL20" t="s">
        <v>291</v>
      </c>
      <c r="AM20">
        <v>0</v>
      </c>
      <c r="AN20">
        <v>0</v>
      </c>
      <c r="AO20">
        <f>1-AM20/AN20</f>
        <v>0</v>
      </c>
      <c r="AP20">
        <v>0</v>
      </c>
      <c r="AQ20" t="s">
        <v>291</v>
      </c>
      <c r="AR20" t="s">
        <v>291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291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292</v>
      </c>
      <c r="BT20">
        <v>2</v>
      </c>
      <c r="BU20">
        <v>1628283164.5</v>
      </c>
      <c r="BV20">
        <v>384.237612903226</v>
      </c>
      <c r="BW20">
        <v>419.976387096774</v>
      </c>
      <c r="BX20">
        <v>10.8932258064516</v>
      </c>
      <c r="BY20">
        <v>2.0769464516129</v>
      </c>
      <c r="BZ20">
        <v>387.770612903226</v>
      </c>
      <c r="CA20">
        <v>11.9202258064516</v>
      </c>
      <c r="CB20">
        <v>600.098451612903</v>
      </c>
      <c r="CC20">
        <v>100.765903225806</v>
      </c>
      <c r="CD20">
        <v>0.0999501387096774</v>
      </c>
      <c r="CE20">
        <v>25.2203806451613</v>
      </c>
      <c r="CF20">
        <v>23.7191258064516</v>
      </c>
      <c r="CG20">
        <v>999.9</v>
      </c>
      <c r="CH20">
        <v>0</v>
      </c>
      <c r="CI20">
        <v>0</v>
      </c>
      <c r="CJ20">
        <v>10009.7664516129</v>
      </c>
      <c r="CK20">
        <v>0</v>
      </c>
      <c r="CL20">
        <v>65.568264516129</v>
      </c>
      <c r="CM20">
        <v>1460.00096774194</v>
      </c>
      <c r="CN20">
        <v>0.972998225806452</v>
      </c>
      <c r="CO20">
        <v>0.027002035483871</v>
      </c>
      <c r="CP20">
        <v>0</v>
      </c>
      <c r="CQ20">
        <v>2.65742903225806</v>
      </c>
      <c r="CR20">
        <v>0</v>
      </c>
      <c r="CS20">
        <v>11682.0387096774</v>
      </c>
      <c r="CT20">
        <v>11952.8419354839</v>
      </c>
      <c r="CU20">
        <v>38.429</v>
      </c>
      <c r="CV20">
        <v>41.4857741935484</v>
      </c>
      <c r="CW20">
        <v>40.3201290322581</v>
      </c>
      <c r="CX20">
        <v>39.9390322580645</v>
      </c>
      <c r="CY20">
        <v>38.745935483871</v>
      </c>
      <c r="CZ20">
        <v>1420.58096774194</v>
      </c>
      <c r="DA20">
        <v>39.42</v>
      </c>
      <c r="DB20">
        <v>0</v>
      </c>
      <c r="DC20">
        <v>1628283173.5</v>
      </c>
      <c r="DD20">
        <v>0</v>
      </c>
      <c r="DE20">
        <v>2.69126153846154</v>
      </c>
      <c r="DF20">
        <v>0.22972990486295</v>
      </c>
      <c r="DG20">
        <v>-21.0324785144617</v>
      </c>
      <c r="DH20">
        <v>11681.8461538462</v>
      </c>
      <c r="DI20">
        <v>15</v>
      </c>
      <c r="DJ20">
        <v>1628283213</v>
      </c>
      <c r="DK20" t="s">
        <v>303</v>
      </c>
      <c r="DL20">
        <v>1628283191.5</v>
      </c>
      <c r="DM20">
        <v>1628283213</v>
      </c>
      <c r="DN20">
        <v>12</v>
      </c>
      <c r="DO20">
        <v>-0.04</v>
      </c>
      <c r="DP20">
        <v>-0.121</v>
      </c>
      <c r="DQ20">
        <v>-3.533</v>
      </c>
      <c r="DR20">
        <v>-1.027</v>
      </c>
      <c r="DS20">
        <v>420</v>
      </c>
      <c r="DT20">
        <v>2</v>
      </c>
      <c r="DU20">
        <v>0.05</v>
      </c>
      <c r="DV20">
        <v>0.02</v>
      </c>
      <c r="DW20">
        <v>-35.8468365853659</v>
      </c>
      <c r="DX20">
        <v>0.0672564459930017</v>
      </c>
      <c r="DY20">
        <v>0.0271580626854729</v>
      </c>
      <c r="DZ20">
        <v>1</v>
      </c>
      <c r="EA20">
        <v>2.63715428571429</v>
      </c>
      <c r="EB20">
        <v>0.804500195694711</v>
      </c>
      <c r="EC20">
        <v>0.236693441689404</v>
      </c>
      <c r="ED20">
        <v>1</v>
      </c>
      <c r="EE20">
        <v>9.01430585365854</v>
      </c>
      <c r="EF20">
        <v>-0.0125845296167065</v>
      </c>
      <c r="EG20">
        <v>0.00331019119307051</v>
      </c>
      <c r="EH20">
        <v>1</v>
      </c>
      <c r="EI20">
        <v>3</v>
      </c>
      <c r="EJ20">
        <v>3</v>
      </c>
      <c r="EK20" t="s">
        <v>294</v>
      </c>
      <c r="EL20">
        <v>100</v>
      </c>
      <c r="EM20">
        <v>100</v>
      </c>
      <c r="EN20">
        <v>-3.533</v>
      </c>
      <c r="EO20">
        <v>-1.027</v>
      </c>
      <c r="EP20">
        <v>-5.65278795815873</v>
      </c>
      <c r="EQ20">
        <v>0.00616335315543056</v>
      </c>
      <c r="ER20">
        <v>-2.81551833566181e-06</v>
      </c>
      <c r="ES20">
        <v>7.20361701182458e-10</v>
      </c>
      <c r="ET20">
        <v>-0.915479721150857</v>
      </c>
      <c r="EU20">
        <v>0.000949733804135094</v>
      </c>
      <c r="EV20">
        <v>0.000626151634330831</v>
      </c>
      <c r="EW20">
        <v>-7.8445624330649e-06</v>
      </c>
      <c r="EX20">
        <v>-4</v>
      </c>
      <c r="EY20">
        <v>2067</v>
      </c>
      <c r="EZ20">
        <v>1</v>
      </c>
      <c r="FA20">
        <v>22</v>
      </c>
      <c r="FB20">
        <v>8.5</v>
      </c>
      <c r="FC20">
        <v>8.2</v>
      </c>
      <c r="FD20">
        <v>18</v>
      </c>
      <c r="FE20">
        <v>589.79</v>
      </c>
      <c r="FF20">
        <v>483.055</v>
      </c>
      <c r="FG20">
        <v>24.0008</v>
      </c>
      <c r="FH20">
        <v>25.5771</v>
      </c>
      <c r="FI20">
        <v>30.0001</v>
      </c>
      <c r="FJ20">
        <v>25.7312</v>
      </c>
      <c r="FK20">
        <v>25.7134</v>
      </c>
      <c r="FL20">
        <v>22.3476</v>
      </c>
      <c r="FM20">
        <v>78.3337</v>
      </c>
      <c r="FN20">
        <v>0</v>
      </c>
      <c r="FO20">
        <v>24</v>
      </c>
      <c r="FP20">
        <v>420</v>
      </c>
      <c r="FQ20">
        <v>2.13334</v>
      </c>
      <c r="FR20">
        <v>100.339</v>
      </c>
      <c r="FS20">
        <v>97.7031</v>
      </c>
    </row>
    <row r="21" spans="1:175">
      <c r="A21">
        <v>5</v>
      </c>
      <c r="B21">
        <v>1628283728.5</v>
      </c>
      <c r="C21">
        <v>2268.40000009537</v>
      </c>
      <c r="D21" t="s">
        <v>304</v>
      </c>
      <c r="E21" t="s">
        <v>305</v>
      </c>
      <c r="F21">
        <v>15</v>
      </c>
      <c r="H21">
        <v>1628283720.75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31</v>
      </c>
      <c r="AG21">
        <v>5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291</v>
      </c>
      <c r="AL21" t="s">
        <v>291</v>
      </c>
      <c r="AM21">
        <v>0</v>
      </c>
      <c r="AN21">
        <v>0</v>
      </c>
      <c r="AO21">
        <f>1-AM21/AN21</f>
        <v>0</v>
      </c>
      <c r="AP21">
        <v>0</v>
      </c>
      <c r="AQ21" t="s">
        <v>291</v>
      </c>
      <c r="AR21" t="s">
        <v>291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291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292</v>
      </c>
      <c r="BT21">
        <v>2</v>
      </c>
      <c r="BU21">
        <v>1628283720.75</v>
      </c>
      <c r="BV21">
        <v>384.871133333333</v>
      </c>
      <c r="BW21">
        <v>419.9842</v>
      </c>
      <c r="BX21">
        <v>13.4583333333333</v>
      </c>
      <c r="BY21">
        <v>4.362739</v>
      </c>
      <c r="BZ21">
        <v>388.584133333333</v>
      </c>
      <c r="CA21">
        <v>14.6373333333333</v>
      </c>
      <c r="CB21">
        <v>600.094166666667</v>
      </c>
      <c r="CC21">
        <v>100.7303</v>
      </c>
      <c r="CD21">
        <v>0.0999785</v>
      </c>
      <c r="CE21">
        <v>28.78168</v>
      </c>
      <c r="CF21">
        <v>27.2011933333333</v>
      </c>
      <c r="CG21">
        <v>999.9</v>
      </c>
      <c r="CH21">
        <v>0</v>
      </c>
      <c r="CI21">
        <v>0</v>
      </c>
      <c r="CJ21">
        <v>10004.5586666667</v>
      </c>
      <c r="CK21">
        <v>0</v>
      </c>
      <c r="CL21">
        <v>60.2552266666667</v>
      </c>
      <c r="CM21">
        <v>1459.99833333333</v>
      </c>
      <c r="CN21">
        <v>0.9730076</v>
      </c>
      <c r="CO21">
        <v>0.02699208</v>
      </c>
      <c r="CP21">
        <v>0</v>
      </c>
      <c r="CQ21">
        <v>2.63163</v>
      </c>
      <c r="CR21">
        <v>0</v>
      </c>
      <c r="CS21">
        <v>11565.1833333333</v>
      </c>
      <c r="CT21">
        <v>11952.8633333333</v>
      </c>
      <c r="CU21">
        <v>39.0662</v>
      </c>
      <c r="CV21">
        <v>41.875</v>
      </c>
      <c r="CW21">
        <v>40.875</v>
      </c>
      <c r="CX21">
        <v>40.4328666666667</v>
      </c>
      <c r="CY21">
        <v>39.6166</v>
      </c>
      <c r="CZ21">
        <v>1420.588</v>
      </c>
      <c r="DA21">
        <v>39.4103333333333</v>
      </c>
      <c r="DB21">
        <v>0</v>
      </c>
      <c r="DC21">
        <v>1628283729.7</v>
      </c>
      <c r="DD21">
        <v>0</v>
      </c>
      <c r="DE21">
        <v>2.658752</v>
      </c>
      <c r="DF21">
        <v>0.360561531525386</v>
      </c>
      <c r="DG21">
        <v>-12.1692307637247</v>
      </c>
      <c r="DH21">
        <v>11564.988</v>
      </c>
      <c r="DI21">
        <v>15</v>
      </c>
      <c r="DJ21">
        <v>1628283764</v>
      </c>
      <c r="DK21" t="s">
        <v>306</v>
      </c>
      <c r="DL21">
        <v>1628283758.5</v>
      </c>
      <c r="DM21">
        <v>1628283764</v>
      </c>
      <c r="DN21">
        <v>13</v>
      </c>
      <c r="DO21">
        <v>-0.181</v>
      </c>
      <c r="DP21">
        <v>-0.166</v>
      </c>
      <c r="DQ21">
        <v>-3.713</v>
      </c>
      <c r="DR21">
        <v>-1.179</v>
      </c>
      <c r="DS21">
        <v>420</v>
      </c>
      <c r="DT21">
        <v>4</v>
      </c>
      <c r="DU21">
        <v>0.05</v>
      </c>
      <c r="DV21">
        <v>0.01</v>
      </c>
      <c r="DW21">
        <v>-35.0775902439024</v>
      </c>
      <c r="DX21">
        <v>-0.18978397212547</v>
      </c>
      <c r="DY21">
        <v>0.0754512047290329</v>
      </c>
      <c r="DZ21">
        <v>1</v>
      </c>
      <c r="EA21">
        <v>2.63275294117647</v>
      </c>
      <c r="EB21">
        <v>0.37333136094675</v>
      </c>
      <c r="EC21">
        <v>0.220991510663797</v>
      </c>
      <c r="ED21">
        <v>1</v>
      </c>
      <c r="EE21">
        <v>9.36714121951219</v>
      </c>
      <c r="EF21">
        <v>-0.0138944947735163</v>
      </c>
      <c r="EG21">
        <v>0.0150839213694134</v>
      </c>
      <c r="EH21">
        <v>1</v>
      </c>
      <c r="EI21">
        <v>3</v>
      </c>
      <c r="EJ21">
        <v>3</v>
      </c>
      <c r="EK21" t="s">
        <v>294</v>
      </c>
      <c r="EL21">
        <v>100</v>
      </c>
      <c r="EM21">
        <v>100</v>
      </c>
      <c r="EN21">
        <v>-3.713</v>
      </c>
      <c r="EO21">
        <v>-1.179</v>
      </c>
      <c r="EP21">
        <v>-5.6930614976083</v>
      </c>
      <c r="EQ21">
        <v>0.00616335315543056</v>
      </c>
      <c r="ER21">
        <v>-2.81551833566181e-06</v>
      </c>
      <c r="ES21">
        <v>7.20361701182458e-10</v>
      </c>
      <c r="ET21">
        <v>-1.03619317729364</v>
      </c>
      <c r="EU21">
        <v>0.000949733804135094</v>
      </c>
      <c r="EV21">
        <v>0.000626151634330831</v>
      </c>
      <c r="EW21">
        <v>-7.8445624330649e-06</v>
      </c>
      <c r="EX21">
        <v>-4</v>
      </c>
      <c r="EY21">
        <v>2067</v>
      </c>
      <c r="EZ21">
        <v>1</v>
      </c>
      <c r="FA21">
        <v>22</v>
      </c>
      <c r="FB21">
        <v>8.9</v>
      </c>
      <c r="FC21">
        <v>8.6</v>
      </c>
      <c r="FD21">
        <v>18</v>
      </c>
      <c r="FE21">
        <v>591.351</v>
      </c>
      <c r="FF21">
        <v>487.664</v>
      </c>
      <c r="FG21">
        <v>29.0006</v>
      </c>
      <c r="FH21">
        <v>25.8404</v>
      </c>
      <c r="FI21">
        <v>30.0002</v>
      </c>
      <c r="FJ21">
        <v>25.898</v>
      </c>
      <c r="FK21">
        <v>25.8777</v>
      </c>
      <c r="FL21">
        <v>22.3935</v>
      </c>
      <c r="FM21">
        <v>66.9385</v>
      </c>
      <c r="FN21">
        <v>0</v>
      </c>
      <c r="FO21">
        <v>29</v>
      </c>
      <c r="FP21">
        <v>420</v>
      </c>
      <c r="FQ21">
        <v>4.36512</v>
      </c>
      <c r="FR21">
        <v>100.301</v>
      </c>
      <c r="FS21">
        <v>97.6675</v>
      </c>
    </row>
    <row r="22" spans="1:175">
      <c r="A22">
        <v>6</v>
      </c>
      <c r="B22">
        <v>1628284385</v>
      </c>
      <c r="C22">
        <v>2924.90000009537</v>
      </c>
      <c r="D22" t="s">
        <v>307</v>
      </c>
      <c r="E22" t="s">
        <v>308</v>
      </c>
      <c r="F22">
        <v>15</v>
      </c>
      <c r="H22">
        <v>1628284377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28</v>
      </c>
      <c r="AG22">
        <v>5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291</v>
      </c>
      <c r="AL22" t="s">
        <v>291</v>
      </c>
      <c r="AM22">
        <v>0</v>
      </c>
      <c r="AN22">
        <v>0</v>
      </c>
      <c r="AO22">
        <f>1-AM22/AN22</f>
        <v>0</v>
      </c>
      <c r="AP22">
        <v>0</v>
      </c>
      <c r="AQ22" t="s">
        <v>291</v>
      </c>
      <c r="AR22" t="s">
        <v>291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291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292</v>
      </c>
      <c r="BT22">
        <v>2</v>
      </c>
      <c r="BU22">
        <v>1628284377</v>
      </c>
      <c r="BV22">
        <v>383.638709677419</v>
      </c>
      <c r="BW22">
        <v>420.006935483871</v>
      </c>
      <c r="BX22">
        <v>16.6586322580645</v>
      </c>
      <c r="BY22">
        <v>5.53731419354838</v>
      </c>
      <c r="BZ22">
        <v>387.387709677419</v>
      </c>
      <c r="CA22">
        <v>17.9026322580645</v>
      </c>
      <c r="CB22">
        <v>600.08835483871</v>
      </c>
      <c r="CC22">
        <v>100.725419354839</v>
      </c>
      <c r="CD22">
        <v>0.10004585483871</v>
      </c>
      <c r="CE22">
        <v>32.2935129032258</v>
      </c>
      <c r="CF22">
        <v>29.9946903225806</v>
      </c>
      <c r="CG22">
        <v>999.9</v>
      </c>
      <c r="CH22">
        <v>0</v>
      </c>
      <c r="CI22">
        <v>0</v>
      </c>
      <c r="CJ22">
        <v>9998.60387096774</v>
      </c>
      <c r="CK22">
        <v>0</v>
      </c>
      <c r="CL22">
        <v>56.2386870967742</v>
      </c>
      <c r="CM22">
        <v>1460.00225806452</v>
      </c>
      <c r="CN22">
        <v>0.973</v>
      </c>
      <c r="CO22">
        <v>0.0270002</v>
      </c>
      <c r="CP22">
        <v>0</v>
      </c>
      <c r="CQ22">
        <v>2.71671290322581</v>
      </c>
      <c r="CR22">
        <v>0</v>
      </c>
      <c r="CS22">
        <v>11589.335483871</v>
      </c>
      <c r="CT22">
        <v>11952.8451612903</v>
      </c>
      <c r="CU22">
        <v>39.937</v>
      </c>
      <c r="CV22">
        <v>42.5</v>
      </c>
      <c r="CW22">
        <v>41.647</v>
      </c>
      <c r="CX22">
        <v>41.1006129032258</v>
      </c>
      <c r="CY22">
        <v>40.687</v>
      </c>
      <c r="CZ22">
        <v>1420.58225806452</v>
      </c>
      <c r="DA22">
        <v>39.42</v>
      </c>
      <c r="DB22">
        <v>0</v>
      </c>
      <c r="DC22">
        <v>1628284386.1</v>
      </c>
      <c r="DD22">
        <v>0</v>
      </c>
      <c r="DE22">
        <v>2.724208</v>
      </c>
      <c r="DF22">
        <v>0.366876936633399</v>
      </c>
      <c r="DG22">
        <v>-4.56153846939627</v>
      </c>
      <c r="DH22">
        <v>11589.248</v>
      </c>
      <c r="DI22">
        <v>15</v>
      </c>
      <c r="DJ22">
        <v>1628284425.5</v>
      </c>
      <c r="DK22" t="s">
        <v>309</v>
      </c>
      <c r="DL22">
        <v>1628284412</v>
      </c>
      <c r="DM22">
        <v>1628284425.5</v>
      </c>
      <c r="DN22">
        <v>14</v>
      </c>
      <c r="DO22">
        <v>-0.036</v>
      </c>
      <c r="DP22">
        <v>-0.075</v>
      </c>
      <c r="DQ22">
        <v>-3.749</v>
      </c>
      <c r="DR22">
        <v>-1.244</v>
      </c>
      <c r="DS22">
        <v>420</v>
      </c>
      <c r="DT22">
        <v>6</v>
      </c>
      <c r="DU22">
        <v>0.05</v>
      </c>
      <c r="DV22">
        <v>0.01</v>
      </c>
      <c r="DW22">
        <v>-36.4736390243902</v>
      </c>
      <c r="DX22">
        <v>-0.335182578397287</v>
      </c>
      <c r="DY22">
        <v>0.0568155289578074</v>
      </c>
      <c r="DZ22">
        <v>1</v>
      </c>
      <c r="EA22">
        <v>2.67266285714286</v>
      </c>
      <c r="EB22">
        <v>0.828464970645798</v>
      </c>
      <c r="EC22">
        <v>0.226244254968214</v>
      </c>
      <c r="ED22">
        <v>1</v>
      </c>
      <c r="EE22">
        <v>11.3339390243902</v>
      </c>
      <c r="EF22">
        <v>0.0504857142856844</v>
      </c>
      <c r="EG22">
        <v>0.0102547045253309</v>
      </c>
      <c r="EH22">
        <v>1</v>
      </c>
      <c r="EI22">
        <v>3</v>
      </c>
      <c r="EJ22">
        <v>3</v>
      </c>
      <c r="EK22" t="s">
        <v>294</v>
      </c>
      <c r="EL22">
        <v>100</v>
      </c>
      <c r="EM22">
        <v>100</v>
      </c>
      <c r="EN22">
        <v>-3.749</v>
      </c>
      <c r="EO22">
        <v>-1.244</v>
      </c>
      <c r="EP22">
        <v>-5.87375984902115</v>
      </c>
      <c r="EQ22">
        <v>0.00616335315543056</v>
      </c>
      <c r="ER22">
        <v>-2.81551833566181e-06</v>
      </c>
      <c r="ES22">
        <v>7.20361701182458e-10</v>
      </c>
      <c r="ET22">
        <v>-1.20178769219922</v>
      </c>
      <c r="EU22">
        <v>0.000949733804135094</v>
      </c>
      <c r="EV22">
        <v>0.000626151634330831</v>
      </c>
      <c r="EW22">
        <v>-7.8445624330649e-06</v>
      </c>
      <c r="EX22">
        <v>-4</v>
      </c>
      <c r="EY22">
        <v>2067</v>
      </c>
      <c r="EZ22">
        <v>1</v>
      </c>
      <c r="FA22">
        <v>22</v>
      </c>
      <c r="FB22">
        <v>10.4</v>
      </c>
      <c r="FC22">
        <v>10.3</v>
      </c>
      <c r="FD22">
        <v>18</v>
      </c>
      <c r="FE22">
        <v>594.42</v>
      </c>
      <c r="FF22">
        <v>490.378</v>
      </c>
      <c r="FG22">
        <v>34.0004</v>
      </c>
      <c r="FH22">
        <v>26.3403</v>
      </c>
      <c r="FI22">
        <v>30.0002</v>
      </c>
      <c r="FJ22">
        <v>26.2847</v>
      </c>
      <c r="FK22">
        <v>26.261</v>
      </c>
      <c r="FL22">
        <v>22.4223</v>
      </c>
      <c r="FM22">
        <v>61.864</v>
      </c>
      <c r="FN22">
        <v>0</v>
      </c>
      <c r="FO22">
        <v>34</v>
      </c>
      <c r="FP22">
        <v>420</v>
      </c>
      <c r="FQ22">
        <v>5.53509</v>
      </c>
      <c r="FR22">
        <v>100.233</v>
      </c>
      <c r="FS22">
        <v>97.5967</v>
      </c>
    </row>
    <row r="23" spans="1:175">
      <c r="A23">
        <v>7</v>
      </c>
      <c r="B23">
        <v>1628284990.1</v>
      </c>
      <c r="C23">
        <v>3530</v>
      </c>
      <c r="D23" t="s">
        <v>310</v>
      </c>
      <c r="E23" t="s">
        <v>311</v>
      </c>
      <c r="F23">
        <v>15</v>
      </c>
      <c r="H23">
        <v>1628284982.1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25</v>
      </c>
      <c r="AG23">
        <v>4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291</v>
      </c>
      <c r="AL23" t="s">
        <v>291</v>
      </c>
      <c r="AM23">
        <v>0</v>
      </c>
      <c r="AN23">
        <v>0</v>
      </c>
      <c r="AO23">
        <f>1-AM23/AN23</f>
        <v>0</v>
      </c>
      <c r="AP23">
        <v>0</v>
      </c>
      <c r="AQ23" t="s">
        <v>291</v>
      </c>
      <c r="AR23" t="s">
        <v>291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291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292</v>
      </c>
      <c r="BT23">
        <v>2</v>
      </c>
      <c r="BU23">
        <v>1628284982.1</v>
      </c>
      <c r="BV23">
        <v>382.892032258064</v>
      </c>
      <c r="BW23">
        <v>419.970677419355</v>
      </c>
      <c r="BX23">
        <v>20.0524806451613</v>
      </c>
      <c r="BY23">
        <v>6.63230387096774</v>
      </c>
      <c r="BZ23">
        <v>386.724032258064</v>
      </c>
      <c r="CA23">
        <v>21.3524806451613</v>
      </c>
      <c r="CB23">
        <v>600.091225806452</v>
      </c>
      <c r="CC23">
        <v>100.725483870968</v>
      </c>
      <c r="CD23">
        <v>0.0999706129032258</v>
      </c>
      <c r="CE23">
        <v>35.6970129032258</v>
      </c>
      <c r="CF23">
        <v>32.6770419354839</v>
      </c>
      <c r="CG23">
        <v>999.9</v>
      </c>
      <c r="CH23">
        <v>0</v>
      </c>
      <c r="CI23">
        <v>0</v>
      </c>
      <c r="CJ23">
        <v>10003.5909677419</v>
      </c>
      <c r="CK23">
        <v>0</v>
      </c>
      <c r="CL23">
        <v>67.085935483871</v>
      </c>
      <c r="CM23">
        <v>1460.0164516129</v>
      </c>
      <c r="CN23">
        <v>0.973009870967742</v>
      </c>
      <c r="CO23">
        <v>0.0269900096774194</v>
      </c>
      <c r="CP23">
        <v>0</v>
      </c>
      <c r="CQ23">
        <v>2.58199032258065</v>
      </c>
      <c r="CR23">
        <v>0</v>
      </c>
      <c r="CS23">
        <v>11561.3935483871</v>
      </c>
      <c r="CT23">
        <v>11953</v>
      </c>
      <c r="CU23">
        <v>40.687</v>
      </c>
      <c r="CV23">
        <v>43.01</v>
      </c>
      <c r="CW23">
        <v>42.312</v>
      </c>
      <c r="CX23">
        <v>41.679</v>
      </c>
      <c r="CY23">
        <v>41.6168709677419</v>
      </c>
      <c r="CZ23">
        <v>1420.60709677419</v>
      </c>
      <c r="DA23">
        <v>39.41</v>
      </c>
      <c r="DB23">
        <v>0</v>
      </c>
      <c r="DC23">
        <v>1628284991.5</v>
      </c>
      <c r="DD23">
        <v>0</v>
      </c>
      <c r="DE23">
        <v>2.56006153846154</v>
      </c>
      <c r="DF23">
        <v>-0.679247877541434</v>
      </c>
      <c r="DG23">
        <v>-42.2974358791891</v>
      </c>
      <c r="DH23">
        <v>11560.7923076923</v>
      </c>
      <c r="DI23">
        <v>15</v>
      </c>
      <c r="DJ23">
        <v>1628285030.6</v>
      </c>
      <c r="DK23" t="s">
        <v>312</v>
      </c>
      <c r="DL23">
        <v>1628285016.1</v>
      </c>
      <c r="DM23">
        <v>1628285030.6</v>
      </c>
      <c r="DN23">
        <v>15</v>
      </c>
      <c r="DO23">
        <v>-0.084</v>
      </c>
      <c r="DP23">
        <v>-0.067</v>
      </c>
      <c r="DQ23">
        <v>-3.832</v>
      </c>
      <c r="DR23">
        <v>-1.3</v>
      </c>
      <c r="DS23">
        <v>420</v>
      </c>
      <c r="DT23">
        <v>7</v>
      </c>
      <c r="DU23">
        <v>0.03</v>
      </c>
      <c r="DV23">
        <v>0.01</v>
      </c>
      <c r="DW23">
        <v>-37.151375</v>
      </c>
      <c r="DX23">
        <v>0.204972607879958</v>
      </c>
      <c r="DY23">
        <v>0.0608306491416952</v>
      </c>
      <c r="DZ23">
        <v>1</v>
      </c>
      <c r="EA23">
        <v>2.58029090909091</v>
      </c>
      <c r="EB23">
        <v>-0.0805228597988672</v>
      </c>
      <c r="EC23">
        <v>0.210782916281522</v>
      </c>
      <c r="ED23">
        <v>1</v>
      </c>
      <c r="EE23">
        <v>13.67228</v>
      </c>
      <c r="EF23">
        <v>0.0207602251407007</v>
      </c>
      <c r="EG23">
        <v>0.00347197350220308</v>
      </c>
      <c r="EH23">
        <v>1</v>
      </c>
      <c r="EI23">
        <v>3</v>
      </c>
      <c r="EJ23">
        <v>3</v>
      </c>
      <c r="EK23" t="s">
        <v>294</v>
      </c>
      <c r="EL23">
        <v>100</v>
      </c>
      <c r="EM23">
        <v>100</v>
      </c>
      <c r="EN23">
        <v>-3.832</v>
      </c>
      <c r="EO23">
        <v>-1.3</v>
      </c>
      <c r="EP23">
        <v>-5.9095866667598</v>
      </c>
      <c r="EQ23">
        <v>0.00616335315543056</v>
      </c>
      <c r="ER23">
        <v>-2.81551833566181e-06</v>
      </c>
      <c r="ES23">
        <v>7.20361701182458e-10</v>
      </c>
      <c r="ET23">
        <v>-1.2766420305964</v>
      </c>
      <c r="EU23">
        <v>0.000949733804135094</v>
      </c>
      <c r="EV23">
        <v>0.000626151634330831</v>
      </c>
      <c r="EW23">
        <v>-7.8445624330649e-06</v>
      </c>
      <c r="EX23">
        <v>-4</v>
      </c>
      <c r="EY23">
        <v>2067</v>
      </c>
      <c r="EZ23">
        <v>1</v>
      </c>
      <c r="FA23">
        <v>22</v>
      </c>
      <c r="FB23">
        <v>9.6</v>
      </c>
      <c r="FC23">
        <v>9.4</v>
      </c>
      <c r="FD23">
        <v>18</v>
      </c>
      <c r="FE23">
        <v>597.86</v>
      </c>
      <c r="FF23">
        <v>492.68</v>
      </c>
      <c r="FG23">
        <v>38.9999</v>
      </c>
      <c r="FH23">
        <v>26.805</v>
      </c>
      <c r="FI23">
        <v>30.0004</v>
      </c>
      <c r="FJ23">
        <v>26.6624</v>
      </c>
      <c r="FK23">
        <v>26.6359</v>
      </c>
      <c r="FL23">
        <v>22.4512</v>
      </c>
      <c r="FM23">
        <v>56.74</v>
      </c>
      <c r="FN23">
        <v>0</v>
      </c>
      <c r="FO23">
        <v>39</v>
      </c>
      <c r="FP23">
        <v>420</v>
      </c>
      <c r="FQ23">
        <v>6.67756</v>
      </c>
      <c r="FR23">
        <v>100.166</v>
      </c>
      <c r="FS23">
        <v>97.5337</v>
      </c>
    </row>
    <row r="24" spans="1:175">
      <c r="A24">
        <v>8</v>
      </c>
      <c r="B24">
        <v>1628285515.1</v>
      </c>
      <c r="C24">
        <v>4055</v>
      </c>
      <c r="D24" t="s">
        <v>313</v>
      </c>
      <c r="E24" t="s">
        <v>314</v>
      </c>
      <c r="F24">
        <v>15</v>
      </c>
      <c r="H24">
        <v>1628285507.35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23</v>
      </c>
      <c r="AG24">
        <v>4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291</v>
      </c>
      <c r="AL24" t="s">
        <v>291</v>
      </c>
      <c r="AM24">
        <v>0</v>
      </c>
      <c r="AN24">
        <v>0</v>
      </c>
      <c r="AO24">
        <f>1-AM24/AN24</f>
        <v>0</v>
      </c>
      <c r="AP24">
        <v>0</v>
      </c>
      <c r="AQ24" t="s">
        <v>291</v>
      </c>
      <c r="AR24" t="s">
        <v>291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291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292</v>
      </c>
      <c r="BT24">
        <v>2</v>
      </c>
      <c r="BU24">
        <v>1628285507.35</v>
      </c>
      <c r="BV24">
        <v>383.8832</v>
      </c>
      <c r="BW24">
        <v>419.979133333333</v>
      </c>
      <c r="BX24">
        <v>23.9138</v>
      </c>
      <c r="BY24">
        <v>8.98899633333333</v>
      </c>
      <c r="BZ24">
        <v>387.7392</v>
      </c>
      <c r="CA24">
        <v>25.3148</v>
      </c>
      <c r="CB24">
        <v>600.080266666667</v>
      </c>
      <c r="CC24">
        <v>100.7493</v>
      </c>
      <c r="CD24">
        <v>0.0999611433333333</v>
      </c>
      <c r="CE24">
        <v>38.94396</v>
      </c>
      <c r="CF24">
        <v>35.3763733333333</v>
      </c>
      <c r="CG24">
        <v>999.9</v>
      </c>
      <c r="CH24">
        <v>0</v>
      </c>
      <c r="CI24">
        <v>0</v>
      </c>
      <c r="CJ24">
        <v>10002.686</v>
      </c>
      <c r="CK24">
        <v>0</v>
      </c>
      <c r="CL24">
        <v>62.3766566666667</v>
      </c>
      <c r="CM24">
        <v>1460.01433333333</v>
      </c>
      <c r="CN24">
        <v>0.9729974</v>
      </c>
      <c r="CO24">
        <v>0.02700252</v>
      </c>
      <c r="CP24">
        <v>0</v>
      </c>
      <c r="CQ24">
        <v>2.55343666666667</v>
      </c>
      <c r="CR24">
        <v>0</v>
      </c>
      <c r="CS24">
        <v>11454.2766666667</v>
      </c>
      <c r="CT24">
        <v>11952.9433333333</v>
      </c>
      <c r="CU24">
        <v>41.25</v>
      </c>
      <c r="CV24">
        <v>43.437</v>
      </c>
      <c r="CW24">
        <v>42.8204</v>
      </c>
      <c r="CX24">
        <v>42.0851</v>
      </c>
      <c r="CY24">
        <v>42.375</v>
      </c>
      <c r="CZ24">
        <v>1420.593</v>
      </c>
      <c r="DA24">
        <v>39.4213333333333</v>
      </c>
      <c r="DB24">
        <v>0</v>
      </c>
      <c r="DC24">
        <v>1628285516.5</v>
      </c>
      <c r="DD24">
        <v>0</v>
      </c>
      <c r="DE24">
        <v>2.5858</v>
      </c>
      <c r="DF24">
        <v>-0.355653846264954</v>
      </c>
      <c r="DG24">
        <v>-49.5461536904851</v>
      </c>
      <c r="DH24">
        <v>11453.44</v>
      </c>
      <c r="DI24">
        <v>15</v>
      </c>
      <c r="DJ24">
        <v>1628285555.6</v>
      </c>
      <c r="DK24" t="s">
        <v>315</v>
      </c>
      <c r="DL24">
        <v>1628285542.1</v>
      </c>
      <c r="DM24">
        <v>1628285555.6</v>
      </c>
      <c r="DN24">
        <v>16</v>
      </c>
      <c r="DO24">
        <v>-0.024</v>
      </c>
      <c r="DP24">
        <v>-0.127</v>
      </c>
      <c r="DQ24">
        <v>-3.856</v>
      </c>
      <c r="DR24">
        <v>-1.401</v>
      </c>
      <c r="DS24">
        <v>420</v>
      </c>
      <c r="DT24">
        <v>9</v>
      </c>
      <c r="DU24">
        <v>0.04</v>
      </c>
      <c r="DV24">
        <v>0.01</v>
      </c>
      <c r="DW24">
        <v>-36.221925</v>
      </c>
      <c r="DX24">
        <v>-0.134861538461549</v>
      </c>
      <c r="DY24">
        <v>0.0636737966121074</v>
      </c>
      <c r="DZ24">
        <v>1</v>
      </c>
      <c r="EA24">
        <v>2.59162727272727</v>
      </c>
      <c r="EB24">
        <v>-0.126543311079187</v>
      </c>
      <c r="EC24">
        <v>0.181046756513551</v>
      </c>
      <c r="ED24">
        <v>1</v>
      </c>
      <c r="EE24">
        <v>15.2208075</v>
      </c>
      <c r="EF24">
        <v>0.0958052532832745</v>
      </c>
      <c r="EG24">
        <v>0.00982258589934437</v>
      </c>
      <c r="EH24">
        <v>1</v>
      </c>
      <c r="EI24">
        <v>3</v>
      </c>
      <c r="EJ24">
        <v>3</v>
      </c>
      <c r="EK24" t="s">
        <v>294</v>
      </c>
      <c r="EL24">
        <v>100</v>
      </c>
      <c r="EM24">
        <v>100</v>
      </c>
      <c r="EN24">
        <v>-3.856</v>
      </c>
      <c r="EO24">
        <v>-1.401</v>
      </c>
      <c r="EP24">
        <v>-5.9934214746209</v>
      </c>
      <c r="EQ24">
        <v>0.00616335315543056</v>
      </c>
      <c r="ER24">
        <v>-2.81551833566181e-06</v>
      </c>
      <c r="ES24">
        <v>7.20361701182458e-10</v>
      </c>
      <c r="ET24">
        <v>-1.09991910547368</v>
      </c>
      <c r="EU24">
        <v>0</v>
      </c>
      <c r="EV24">
        <v>0</v>
      </c>
      <c r="EW24">
        <v>0</v>
      </c>
      <c r="EX24">
        <v>-4</v>
      </c>
      <c r="EY24">
        <v>2067</v>
      </c>
      <c r="EZ24">
        <v>1</v>
      </c>
      <c r="FA24">
        <v>22</v>
      </c>
      <c r="FB24">
        <v>8.3</v>
      </c>
      <c r="FC24">
        <v>8.1</v>
      </c>
      <c r="FD24">
        <v>18</v>
      </c>
      <c r="FE24">
        <v>601.02</v>
      </c>
      <c r="FF24">
        <v>496.573</v>
      </c>
      <c r="FG24">
        <v>44.0014</v>
      </c>
      <c r="FH24">
        <v>27.2448</v>
      </c>
      <c r="FI24">
        <v>30.0004</v>
      </c>
      <c r="FJ24">
        <v>27.0133</v>
      </c>
      <c r="FK24">
        <v>26.9833</v>
      </c>
      <c r="FL24">
        <v>22.4998</v>
      </c>
      <c r="FM24">
        <v>46.3525</v>
      </c>
      <c r="FN24">
        <v>0</v>
      </c>
      <c r="FO24">
        <v>44</v>
      </c>
      <c r="FP24">
        <v>420</v>
      </c>
      <c r="FQ24">
        <v>9.02573</v>
      </c>
      <c r="FR24">
        <v>100.113</v>
      </c>
      <c r="FS24">
        <v>97.4713</v>
      </c>
    </row>
    <row r="25" spans="1:175">
      <c r="A25">
        <v>9</v>
      </c>
      <c r="B25">
        <v>1628286060.1</v>
      </c>
      <c r="C25">
        <v>4600</v>
      </c>
      <c r="D25" t="s">
        <v>316</v>
      </c>
      <c r="E25" t="s">
        <v>317</v>
      </c>
      <c r="F25">
        <v>15</v>
      </c>
      <c r="H25">
        <v>1628286052.35</v>
      </c>
      <c r="I25">
        <f>(J25)/1000</f>
        <v>0</v>
      </c>
      <c r="J25">
        <f>1000*CB25*AH25*(BX25-BY25)/(100*BQ25*(1000-AH25*BX25))</f>
        <v>0</v>
      </c>
      <c r="K25">
        <f>CB25*AH25*(BW25-BV25*(1000-AH25*BY25)/(1000-AH25*BX25))/(100*BQ25)</f>
        <v>0</v>
      </c>
      <c r="L25">
        <f>BV25 - IF(AH25&gt;1, K25*BQ25*100.0/(AJ25*CJ25), 0)</f>
        <v>0</v>
      </c>
      <c r="M25">
        <f>((S25-I25/2)*L25-K25)/(S25+I25/2)</f>
        <v>0</v>
      </c>
      <c r="N25">
        <f>M25*(CC25+CD25)/1000.0</f>
        <v>0</v>
      </c>
      <c r="O25">
        <f>(BV25 - IF(AH25&gt;1, K25*BQ25*100.0/(AJ25*CJ25), 0))*(CC25+CD25)/1000.0</f>
        <v>0</v>
      </c>
      <c r="P25">
        <f>2.0/((1/R25-1/Q25)+SIGN(R25)*SQRT((1/R25-1/Q25)*(1/R25-1/Q25) + 4*BR25/((BR25+1)*(BR25+1))*(2*1/R25*1/Q25-1/Q25*1/Q25)))</f>
        <v>0</v>
      </c>
      <c r="Q25">
        <f>IF(LEFT(BS25,1)&lt;&gt;"0",IF(LEFT(BS25,1)="1",3.0,BT25),$D$5+$E$5*(CJ25*CC25/($K$5*1000))+$F$5*(CJ25*CC25/($K$5*1000))*MAX(MIN(BQ25,$J$5),$I$5)*MAX(MIN(BQ25,$J$5),$I$5)+$G$5*MAX(MIN(BQ25,$J$5),$I$5)*(CJ25*CC25/($K$5*1000))+$H$5*(CJ25*CC25/($K$5*1000))*(CJ25*CC25/($K$5*1000)))</f>
        <v>0</v>
      </c>
      <c r="R25">
        <f>I25*(1000-(1000*0.61365*exp(17.502*V25/(240.97+V25))/(CC25+CD25)+BX25)/2)/(1000*0.61365*exp(17.502*V25/(240.97+V25))/(CC25+CD25)-BX25)</f>
        <v>0</v>
      </c>
      <c r="S25">
        <f>1/((BR25+1)/(P25/1.6)+1/(Q25/1.37)) + BR25/((BR25+1)/(P25/1.6) + BR25/(Q25/1.37))</f>
        <v>0</v>
      </c>
      <c r="T25">
        <f>(BM25*BP25)</f>
        <v>0</v>
      </c>
      <c r="U25">
        <f>(CE25+(T25+2*0.95*5.67E-8*(((CE25+$B$7)+273)^4-(CE25+273)^4)-44100*I25)/(1.84*29.3*Q25+8*0.95*5.67E-8*(CE25+273)^3))</f>
        <v>0</v>
      </c>
      <c r="V25">
        <f>($C$7*CF25+$D$7*CG25+$E$7*U25)</f>
        <v>0</v>
      </c>
      <c r="W25">
        <f>0.61365*exp(17.502*V25/(240.97+V25))</f>
        <v>0</v>
      </c>
      <c r="X25">
        <f>(Y25/Z25*100)</f>
        <v>0</v>
      </c>
      <c r="Y25">
        <f>BX25*(CC25+CD25)/1000</f>
        <v>0</v>
      </c>
      <c r="Z25">
        <f>0.61365*exp(17.502*CE25/(240.97+CE25))</f>
        <v>0</v>
      </c>
      <c r="AA25">
        <f>(W25-BX25*(CC25+CD25)/1000)</f>
        <v>0</v>
      </c>
      <c r="AB25">
        <f>(-I25*44100)</f>
        <v>0</v>
      </c>
      <c r="AC25">
        <f>2*29.3*Q25*0.92*(CE25-V25)</f>
        <v>0</v>
      </c>
      <c r="AD25">
        <f>2*0.95*5.67E-8*(((CE25+$B$7)+273)^4-(V25+273)^4)</f>
        <v>0</v>
      </c>
      <c r="AE25">
        <f>T25+AD25+AB25+AC25</f>
        <v>0</v>
      </c>
      <c r="AF25">
        <v>21</v>
      </c>
      <c r="AG25">
        <v>3</v>
      </c>
      <c r="AH25">
        <f>IF(AF25*$H$13&gt;=AJ25,1.0,(AJ25/(AJ25-AF25*$H$13)))</f>
        <v>0</v>
      </c>
      <c r="AI25">
        <f>(AH25-1)*100</f>
        <v>0</v>
      </c>
      <c r="AJ25">
        <f>MAX(0,($B$13+$C$13*CJ25)/(1+$D$13*CJ25)*CC25/(CE25+273)*$E$13)</f>
        <v>0</v>
      </c>
      <c r="AK25" t="s">
        <v>291</v>
      </c>
      <c r="AL25" t="s">
        <v>291</v>
      </c>
      <c r="AM25">
        <v>0</v>
      </c>
      <c r="AN25">
        <v>0</v>
      </c>
      <c r="AO25">
        <f>1-AM25/AN25</f>
        <v>0</v>
      </c>
      <c r="AP25">
        <v>0</v>
      </c>
      <c r="AQ25" t="s">
        <v>291</v>
      </c>
      <c r="AR25" t="s">
        <v>291</v>
      </c>
      <c r="AS25">
        <v>0</v>
      </c>
      <c r="AT25">
        <v>0</v>
      </c>
      <c r="AU25">
        <f>1-AS25/AT25</f>
        <v>0</v>
      </c>
      <c r="AV25">
        <v>0.5</v>
      </c>
      <c r="AW25">
        <f>BN25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291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BM25">
        <f>$B$11*CK25+$C$11*CL25+$F$11*CM25*(1-CP25)</f>
        <v>0</v>
      </c>
      <c r="BN25">
        <f>BM25*BO25</f>
        <v>0</v>
      </c>
      <c r="BO25">
        <f>($B$11*$D$9+$C$11*$D$9+$F$11*((CZ25+CR25)/MAX(CZ25+CR25+DA25, 0.1)*$I$9+DA25/MAX(CZ25+CR25+DA25, 0.1)*$J$9))/($B$11+$C$11+$F$11)</f>
        <v>0</v>
      </c>
      <c r="BP25">
        <f>($B$11*$K$9+$C$11*$K$9+$F$11*((CZ25+CR25)/MAX(CZ25+CR25+DA25, 0.1)*$P$9+DA25/MAX(CZ25+CR25+DA25, 0.1)*$Q$9))/($B$11+$C$11+$F$11)</f>
        <v>0</v>
      </c>
      <c r="BQ25">
        <v>6</v>
      </c>
      <c r="BR25">
        <v>0.5</v>
      </c>
      <c r="BS25" t="s">
        <v>292</v>
      </c>
      <c r="BT25">
        <v>2</v>
      </c>
      <c r="BU25">
        <v>1628286052.35</v>
      </c>
      <c r="BV25">
        <v>385.186533333333</v>
      </c>
      <c r="BW25">
        <v>419.997233333333</v>
      </c>
      <c r="BX25">
        <v>27.7735033333333</v>
      </c>
      <c r="BY25">
        <v>11.4777033333333</v>
      </c>
      <c r="BZ25">
        <v>389.089533333333</v>
      </c>
      <c r="CA25">
        <v>29.2595033333333</v>
      </c>
      <c r="CB25">
        <v>600.074766666667</v>
      </c>
      <c r="CC25">
        <v>100.766666666667</v>
      </c>
      <c r="CD25">
        <v>0.0999179733333333</v>
      </c>
      <c r="CE25">
        <v>41.7213533333333</v>
      </c>
      <c r="CF25">
        <v>37.6</v>
      </c>
      <c r="CG25">
        <v>999.9</v>
      </c>
      <c r="CH25">
        <v>0</v>
      </c>
      <c r="CI25">
        <v>0</v>
      </c>
      <c r="CJ25">
        <v>10004.636</v>
      </c>
      <c r="CK25">
        <v>0</v>
      </c>
      <c r="CL25">
        <v>59.4826633333333</v>
      </c>
      <c r="CM25">
        <v>1459.97666666667</v>
      </c>
      <c r="CN25">
        <v>0.9730075</v>
      </c>
      <c r="CO25">
        <v>0.02699283</v>
      </c>
      <c r="CP25">
        <v>0</v>
      </c>
      <c r="CQ25">
        <v>2.64159666666667</v>
      </c>
      <c r="CR25">
        <v>0</v>
      </c>
      <c r="CS25">
        <v>11199.6966666667</v>
      </c>
      <c r="CT25">
        <v>11952.6733333333</v>
      </c>
      <c r="CU25">
        <v>41.8477</v>
      </c>
      <c r="CV25">
        <v>43.875</v>
      </c>
      <c r="CW25">
        <v>43.3561</v>
      </c>
      <c r="CX25">
        <v>42.562</v>
      </c>
      <c r="CY25">
        <v>43.125</v>
      </c>
      <c r="CZ25">
        <v>1420.56633333333</v>
      </c>
      <c r="DA25">
        <v>39.4103333333333</v>
      </c>
      <c r="DB25">
        <v>0</v>
      </c>
      <c r="DC25">
        <v>1628286061.3</v>
      </c>
      <c r="DD25">
        <v>0</v>
      </c>
      <c r="DE25">
        <v>2.632012</v>
      </c>
      <c r="DF25">
        <v>-0.442376928215082</v>
      </c>
      <c r="DG25">
        <v>-47.3461539994633</v>
      </c>
      <c r="DH25">
        <v>11199.368</v>
      </c>
      <c r="DI25">
        <v>15</v>
      </c>
      <c r="DJ25">
        <v>1628286099.1</v>
      </c>
      <c r="DK25" t="s">
        <v>318</v>
      </c>
      <c r="DL25">
        <v>1628286087.1</v>
      </c>
      <c r="DM25">
        <v>1628286099.1</v>
      </c>
      <c r="DN25">
        <v>17</v>
      </c>
      <c r="DO25">
        <v>-0.047</v>
      </c>
      <c r="DP25">
        <v>-0.118</v>
      </c>
      <c r="DQ25">
        <v>-3.903</v>
      </c>
      <c r="DR25">
        <v>-1.486</v>
      </c>
      <c r="DS25">
        <v>420</v>
      </c>
      <c r="DT25">
        <v>12</v>
      </c>
      <c r="DU25">
        <v>0.09</v>
      </c>
      <c r="DV25">
        <v>0.01</v>
      </c>
      <c r="DW25">
        <v>-34.9103275</v>
      </c>
      <c r="DX25">
        <v>-0.128655534709118</v>
      </c>
      <c r="DY25">
        <v>0.0520732608326958</v>
      </c>
      <c r="DZ25">
        <v>1</v>
      </c>
      <c r="EA25">
        <v>2.63113636363636</v>
      </c>
      <c r="EB25">
        <v>0.197628524930554</v>
      </c>
      <c r="EC25">
        <v>0.184340935486038</v>
      </c>
      <c r="ED25">
        <v>1</v>
      </c>
      <c r="EE25">
        <v>16.55162</v>
      </c>
      <c r="EF25">
        <v>0.0233178236397374</v>
      </c>
      <c r="EG25">
        <v>0.0138100362056007</v>
      </c>
      <c r="EH25">
        <v>1</v>
      </c>
      <c r="EI25">
        <v>3</v>
      </c>
      <c r="EJ25">
        <v>3</v>
      </c>
      <c r="EK25" t="s">
        <v>294</v>
      </c>
      <c r="EL25">
        <v>100</v>
      </c>
      <c r="EM25">
        <v>100</v>
      </c>
      <c r="EN25">
        <v>-3.903</v>
      </c>
      <c r="EO25">
        <v>-1.486</v>
      </c>
      <c r="EP25">
        <v>-6.01771656622095</v>
      </c>
      <c r="EQ25">
        <v>0.00616335315543056</v>
      </c>
      <c r="ER25">
        <v>-2.81551833566181e-06</v>
      </c>
      <c r="ES25">
        <v>7.20361701182458e-10</v>
      </c>
      <c r="ET25">
        <v>-1.22662824689901</v>
      </c>
      <c r="EU25">
        <v>0</v>
      </c>
      <c r="EV25">
        <v>0</v>
      </c>
      <c r="EW25">
        <v>0</v>
      </c>
      <c r="EX25">
        <v>-4</v>
      </c>
      <c r="EY25">
        <v>2067</v>
      </c>
      <c r="EZ25">
        <v>1</v>
      </c>
      <c r="FA25">
        <v>22</v>
      </c>
      <c r="FB25">
        <v>8.6</v>
      </c>
      <c r="FC25">
        <v>8.4</v>
      </c>
      <c r="FD25">
        <v>18</v>
      </c>
      <c r="FE25">
        <v>603.61</v>
      </c>
      <c r="FF25">
        <v>500.461</v>
      </c>
      <c r="FG25">
        <v>48.6269</v>
      </c>
      <c r="FH25">
        <v>27.6993</v>
      </c>
      <c r="FI25">
        <v>30.0002</v>
      </c>
      <c r="FJ25">
        <v>27.3987</v>
      </c>
      <c r="FK25">
        <v>27.3651</v>
      </c>
      <c r="FL25">
        <v>22.5521</v>
      </c>
      <c r="FM25">
        <v>34.3732</v>
      </c>
      <c r="FN25">
        <v>0</v>
      </c>
      <c r="FO25">
        <v>49</v>
      </c>
      <c r="FP25">
        <v>420</v>
      </c>
      <c r="FQ25">
        <v>11.5955</v>
      </c>
      <c r="FR25">
        <v>100.037</v>
      </c>
      <c r="FS25">
        <v>97.4005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2021-08-06T14:43:33Z</dcterms:created>
  <dcterms:modified xsi:type="dcterms:W3CDTF">2021-08-06T14:43:33Z</dcterms:modified>
</cp:coreProperties>
</file>