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216-stm-vaoc3_1" sheetId="1" r:id="rId1"/>
  </sheets>
  <calcPr calcId="152511"/>
</workbook>
</file>

<file path=xl/calcChain.xml><?xml version="1.0" encoding="utf-8"?>
<calcChain xmlns="http://schemas.openxmlformats.org/spreadsheetml/2006/main">
  <c r="DD24" i="1" l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L10" i="1"/>
  <c r="N10" i="1" s="1"/>
  <c r="AK10" i="1"/>
  <c r="E10" i="1" s="1"/>
  <c r="AL10" i="1"/>
  <c r="H10" i="1" s="1"/>
  <c r="AM10" i="1"/>
  <c r="AN10" i="1"/>
  <c r="AO10" i="1"/>
  <c r="AP10" i="1"/>
  <c r="J10" i="1" s="1"/>
  <c r="AQ10" i="1"/>
  <c r="I10" i="1" s="1"/>
  <c r="AR10" i="1"/>
  <c r="AS10" i="1" s="1"/>
  <c r="AV10" i="1" s="1"/>
  <c r="F10" i="1" s="1"/>
  <c r="AY10" i="1" s="1"/>
  <c r="G10" i="1" s="1"/>
  <c r="AT10" i="1"/>
  <c r="AU10" i="1"/>
  <c r="AX10" i="1" s="1"/>
  <c r="AW10" i="1"/>
  <c r="E11" i="1"/>
  <c r="H11" i="1"/>
  <c r="L11" i="1"/>
  <c r="N11" i="1"/>
  <c r="BC11" i="1" s="1"/>
  <c r="AK11" i="1"/>
  <c r="AL11" i="1"/>
  <c r="AM11" i="1"/>
  <c r="AN11" i="1"/>
  <c r="AO11" i="1"/>
  <c r="AT11" i="1"/>
  <c r="AU11" i="1"/>
  <c r="AW11" i="1"/>
  <c r="AX11" i="1"/>
  <c r="E12" i="1"/>
  <c r="H12" i="1"/>
  <c r="L12" i="1"/>
  <c r="N12" i="1" s="1"/>
  <c r="AK12" i="1"/>
  <c r="AL12" i="1"/>
  <c r="AM12" i="1"/>
  <c r="AN12" i="1"/>
  <c r="AO12" i="1"/>
  <c r="AP12" i="1"/>
  <c r="J12" i="1" s="1"/>
  <c r="AQ12" i="1" s="1"/>
  <c r="AT12" i="1"/>
  <c r="AU12" i="1"/>
  <c r="AX12" i="1" s="1"/>
  <c r="AW12" i="1"/>
  <c r="L13" i="1"/>
  <c r="N13" i="1"/>
  <c r="AK13" i="1"/>
  <c r="E13" i="1" s="1"/>
  <c r="AL13" i="1"/>
  <c r="AM13" i="1"/>
  <c r="AN13" i="1"/>
  <c r="AP13" i="1" s="1"/>
  <c r="J13" i="1" s="1"/>
  <c r="AQ13" i="1" s="1"/>
  <c r="AO13" i="1"/>
  <c r="AT13" i="1"/>
  <c r="AU13" i="1" s="1"/>
  <c r="AX13" i="1" s="1"/>
  <c r="AW13" i="1"/>
  <c r="E14" i="1"/>
  <c r="BC14" i="1" s="1"/>
  <c r="H14" i="1"/>
  <c r="L14" i="1"/>
  <c r="AP14" i="1" s="1"/>
  <c r="J14" i="1" s="1"/>
  <c r="AQ14" i="1" s="1"/>
  <c r="N14" i="1"/>
  <c r="AK14" i="1"/>
  <c r="AL14" i="1"/>
  <c r="AM14" i="1"/>
  <c r="AN14" i="1"/>
  <c r="AO14" i="1"/>
  <c r="AT14" i="1"/>
  <c r="AU14" i="1"/>
  <c r="AW14" i="1"/>
  <c r="AX14" i="1"/>
  <c r="L15" i="1"/>
  <c r="N15" i="1" s="1"/>
  <c r="AK15" i="1"/>
  <c r="E15" i="1" s="1"/>
  <c r="AL15" i="1"/>
  <c r="H15" i="1" s="1"/>
  <c r="AM15" i="1"/>
  <c r="AN15" i="1"/>
  <c r="AO15" i="1"/>
  <c r="AP15" i="1"/>
  <c r="J15" i="1" s="1"/>
  <c r="AQ15" i="1"/>
  <c r="I15" i="1" s="1"/>
  <c r="AR15" i="1"/>
  <c r="AS15" i="1" s="1"/>
  <c r="AV15" i="1" s="1"/>
  <c r="F15" i="1" s="1"/>
  <c r="AY15" i="1" s="1"/>
  <c r="G15" i="1" s="1"/>
  <c r="AT15" i="1"/>
  <c r="AU15" i="1"/>
  <c r="AX15" i="1" s="1"/>
  <c r="AW15" i="1"/>
  <c r="E16" i="1"/>
  <c r="H16" i="1"/>
  <c r="L16" i="1"/>
  <c r="N16" i="1" s="1"/>
  <c r="BC16" i="1" s="1"/>
  <c r="AK16" i="1"/>
  <c r="AL16" i="1"/>
  <c r="AM16" i="1"/>
  <c r="AN16" i="1"/>
  <c r="AO16" i="1"/>
  <c r="AT16" i="1"/>
  <c r="AU16" i="1"/>
  <c r="AW16" i="1"/>
  <c r="AX16" i="1"/>
  <c r="E17" i="1"/>
  <c r="H17" i="1"/>
  <c r="L17" i="1"/>
  <c r="N17" i="1" s="1"/>
  <c r="AK17" i="1"/>
  <c r="AL17" i="1"/>
  <c r="AM17" i="1"/>
  <c r="AN17" i="1"/>
  <c r="AO17" i="1"/>
  <c r="AP17" i="1"/>
  <c r="J17" i="1" s="1"/>
  <c r="AQ17" i="1" s="1"/>
  <c r="AT17" i="1"/>
  <c r="AU17" i="1"/>
  <c r="AX17" i="1" s="1"/>
  <c r="AW17" i="1"/>
  <c r="L18" i="1"/>
  <c r="N18" i="1"/>
  <c r="AK18" i="1"/>
  <c r="E18" i="1" s="1"/>
  <c r="AL18" i="1"/>
  <c r="AM18" i="1"/>
  <c r="AN18" i="1"/>
  <c r="AP18" i="1" s="1"/>
  <c r="J18" i="1" s="1"/>
  <c r="AQ18" i="1" s="1"/>
  <c r="AO18" i="1"/>
  <c r="AT18" i="1"/>
  <c r="AU18" i="1" s="1"/>
  <c r="AX18" i="1" s="1"/>
  <c r="AW18" i="1"/>
  <c r="E19" i="1"/>
  <c r="BC19" i="1" s="1"/>
  <c r="H19" i="1"/>
  <c r="L19" i="1"/>
  <c r="AP19" i="1" s="1"/>
  <c r="J19" i="1" s="1"/>
  <c r="AQ19" i="1" s="1"/>
  <c r="N19" i="1"/>
  <c r="AK19" i="1"/>
  <c r="AL19" i="1"/>
  <c r="AM19" i="1"/>
  <c r="AN19" i="1"/>
  <c r="AO19" i="1"/>
  <c r="AT19" i="1"/>
  <c r="AU19" i="1"/>
  <c r="AW19" i="1"/>
  <c r="AX19" i="1"/>
  <c r="L20" i="1"/>
  <c r="N20" i="1" s="1"/>
  <c r="AK20" i="1"/>
  <c r="E20" i="1" s="1"/>
  <c r="AL20" i="1"/>
  <c r="H20" i="1" s="1"/>
  <c r="AM20" i="1"/>
  <c r="AN20" i="1"/>
  <c r="AO20" i="1"/>
  <c r="AP20" i="1"/>
  <c r="J20" i="1" s="1"/>
  <c r="AQ20" i="1"/>
  <c r="I20" i="1" s="1"/>
  <c r="AR20" i="1"/>
  <c r="AS20" i="1" s="1"/>
  <c r="AV20" i="1" s="1"/>
  <c r="AT20" i="1"/>
  <c r="AU20" i="1"/>
  <c r="AX20" i="1" s="1"/>
  <c r="AW20" i="1"/>
  <c r="E21" i="1"/>
  <c r="H21" i="1"/>
  <c r="L21" i="1"/>
  <c r="N21" i="1"/>
  <c r="AK21" i="1"/>
  <c r="AL21" i="1"/>
  <c r="AM21" i="1"/>
  <c r="AN21" i="1"/>
  <c r="AO21" i="1"/>
  <c r="AP21" i="1" s="1"/>
  <c r="J21" i="1" s="1"/>
  <c r="AQ21" i="1" s="1"/>
  <c r="AT21" i="1"/>
  <c r="AU21" i="1"/>
  <c r="AW21" i="1"/>
  <c r="AX21" i="1"/>
  <c r="BC21" i="1"/>
  <c r="E22" i="1"/>
  <c r="H22" i="1"/>
  <c r="L22" i="1"/>
  <c r="N22" i="1" s="1"/>
  <c r="AK22" i="1"/>
  <c r="AL22" i="1"/>
  <c r="AM22" i="1"/>
  <c r="AN22" i="1"/>
  <c r="AO22" i="1"/>
  <c r="AP22" i="1"/>
  <c r="J22" i="1" s="1"/>
  <c r="AQ22" i="1" s="1"/>
  <c r="AT22" i="1"/>
  <c r="AU22" i="1"/>
  <c r="AX22" i="1" s="1"/>
  <c r="AW22" i="1"/>
  <c r="L23" i="1"/>
  <c r="N23" i="1"/>
  <c r="AK23" i="1"/>
  <c r="E23" i="1" s="1"/>
  <c r="AL23" i="1"/>
  <c r="AM23" i="1"/>
  <c r="AN23" i="1"/>
  <c r="AP23" i="1" s="1"/>
  <c r="J23" i="1" s="1"/>
  <c r="AQ23" i="1" s="1"/>
  <c r="AO23" i="1"/>
  <c r="AT23" i="1"/>
  <c r="AU23" i="1" s="1"/>
  <c r="AX23" i="1" s="1"/>
  <c r="AW23" i="1"/>
  <c r="E24" i="1"/>
  <c r="BC24" i="1" s="1"/>
  <c r="H24" i="1"/>
  <c r="L24" i="1"/>
  <c r="AP24" i="1" s="1"/>
  <c r="J24" i="1" s="1"/>
  <c r="AQ24" i="1" s="1"/>
  <c r="N24" i="1"/>
  <c r="AK24" i="1"/>
  <c r="AL24" i="1"/>
  <c r="AM24" i="1"/>
  <c r="AN24" i="1"/>
  <c r="AO24" i="1"/>
  <c r="AT24" i="1"/>
  <c r="AU24" i="1"/>
  <c r="AW24" i="1"/>
  <c r="AX24" i="1"/>
  <c r="I23" i="1" l="1"/>
  <c r="AR23" i="1"/>
  <c r="AS23" i="1" s="1"/>
  <c r="AV23" i="1" s="1"/>
  <c r="F23" i="1" s="1"/>
  <c r="AY23" i="1" s="1"/>
  <c r="G23" i="1" s="1"/>
  <c r="I12" i="1"/>
  <c r="AR12" i="1"/>
  <c r="AS12" i="1" s="1"/>
  <c r="AV12" i="1" s="1"/>
  <c r="F12" i="1" s="1"/>
  <c r="AY12" i="1" s="1"/>
  <c r="G12" i="1" s="1"/>
  <c r="BC23" i="1"/>
  <c r="BC17" i="1"/>
  <c r="AR14" i="1"/>
  <c r="AS14" i="1" s="1"/>
  <c r="AV14" i="1" s="1"/>
  <c r="F14" i="1" s="1"/>
  <c r="AY14" i="1" s="1"/>
  <c r="G14" i="1" s="1"/>
  <c r="I14" i="1"/>
  <c r="BB14" i="1"/>
  <c r="BC20" i="1"/>
  <c r="BB12" i="1"/>
  <c r="BD12" i="1" s="1"/>
  <c r="F20" i="1"/>
  <c r="AY20" i="1" s="1"/>
  <c r="G20" i="1" s="1"/>
  <c r="BC22" i="1"/>
  <c r="AR19" i="1"/>
  <c r="AS19" i="1" s="1"/>
  <c r="AV19" i="1" s="1"/>
  <c r="F19" i="1" s="1"/>
  <c r="AY19" i="1" s="1"/>
  <c r="G19" i="1" s="1"/>
  <c r="I19" i="1"/>
  <c r="BB19" i="1"/>
  <c r="BC18" i="1"/>
  <c r="BC12" i="1"/>
  <c r="I18" i="1"/>
  <c r="AR18" i="1"/>
  <c r="AS18" i="1" s="1"/>
  <c r="AV18" i="1" s="1"/>
  <c r="F18" i="1" s="1"/>
  <c r="AY18" i="1" s="1"/>
  <c r="G18" i="1" s="1"/>
  <c r="BC15" i="1"/>
  <c r="BB18" i="1"/>
  <c r="BD18" i="1" s="1"/>
  <c r="I22" i="1"/>
  <c r="AR22" i="1"/>
  <c r="AS22" i="1" s="1"/>
  <c r="AV22" i="1" s="1"/>
  <c r="F22" i="1" s="1"/>
  <c r="AY22" i="1" s="1"/>
  <c r="G22" i="1" s="1"/>
  <c r="AP16" i="1"/>
  <c r="J16" i="1" s="1"/>
  <c r="AQ16" i="1" s="1"/>
  <c r="I13" i="1"/>
  <c r="AR13" i="1"/>
  <c r="AS13" i="1" s="1"/>
  <c r="AV13" i="1" s="1"/>
  <c r="F13" i="1" s="1"/>
  <c r="AY13" i="1" s="1"/>
  <c r="G13" i="1" s="1"/>
  <c r="AZ15" i="1"/>
  <c r="BA15" i="1"/>
  <c r="AR21" i="1"/>
  <c r="AS21" i="1" s="1"/>
  <c r="AV21" i="1" s="1"/>
  <c r="F21" i="1" s="1"/>
  <c r="AY21" i="1" s="1"/>
  <c r="G21" i="1" s="1"/>
  <c r="I21" i="1"/>
  <c r="AZ10" i="1"/>
  <c r="BA10" i="1"/>
  <c r="AR24" i="1"/>
  <c r="AS24" i="1" s="1"/>
  <c r="AV24" i="1" s="1"/>
  <c r="F24" i="1" s="1"/>
  <c r="AY24" i="1" s="1"/>
  <c r="G24" i="1" s="1"/>
  <c r="I24" i="1"/>
  <c r="BC13" i="1"/>
  <c r="BC10" i="1"/>
  <c r="BD10" i="1"/>
  <c r="I17" i="1"/>
  <c r="AR17" i="1"/>
  <c r="AS17" i="1" s="1"/>
  <c r="AV17" i="1" s="1"/>
  <c r="F17" i="1" s="1"/>
  <c r="AY17" i="1" s="1"/>
  <c r="G17" i="1" s="1"/>
  <c r="AP11" i="1"/>
  <c r="J11" i="1" s="1"/>
  <c r="AQ11" i="1" s="1"/>
  <c r="BD19" i="1"/>
  <c r="BD14" i="1"/>
  <c r="H23" i="1"/>
  <c r="H18" i="1"/>
  <c r="H13" i="1"/>
  <c r="BB15" i="1"/>
  <c r="BD15" i="1" s="1"/>
  <c r="BB10" i="1"/>
  <c r="AZ21" i="1" l="1"/>
  <c r="BA21" i="1"/>
  <c r="AZ20" i="1"/>
  <c r="BA20" i="1"/>
  <c r="BA13" i="1"/>
  <c r="AZ13" i="1"/>
  <c r="BB17" i="1"/>
  <c r="BD17" i="1" s="1"/>
  <c r="BB20" i="1"/>
  <c r="BD20" i="1" s="1"/>
  <c r="BB21" i="1"/>
  <c r="BD21" i="1" s="1"/>
  <c r="BA19" i="1"/>
  <c r="AZ19" i="1"/>
  <c r="BA14" i="1"/>
  <c r="AZ14" i="1"/>
  <c r="AR16" i="1"/>
  <c r="AS16" i="1" s="1"/>
  <c r="AV16" i="1" s="1"/>
  <c r="F16" i="1" s="1"/>
  <c r="AY16" i="1" s="1"/>
  <c r="G16" i="1" s="1"/>
  <c r="I16" i="1"/>
  <c r="BB16" i="1"/>
  <c r="BD16" i="1" s="1"/>
  <c r="BB22" i="1"/>
  <c r="BD22" i="1" s="1"/>
  <c r="AR11" i="1"/>
  <c r="AS11" i="1" s="1"/>
  <c r="AV11" i="1" s="1"/>
  <c r="F11" i="1" s="1"/>
  <c r="AY11" i="1" s="1"/>
  <c r="G11" i="1" s="1"/>
  <c r="I11" i="1"/>
  <c r="BB11" i="1"/>
  <c r="BD11" i="1" s="1"/>
  <c r="BA18" i="1"/>
  <c r="AZ18" i="1"/>
  <c r="BB23" i="1"/>
  <c r="BD23" i="1" s="1"/>
  <c r="BB24" i="1"/>
  <c r="BD24" i="1" s="1"/>
  <c r="BA12" i="1"/>
  <c r="AZ12" i="1"/>
  <c r="BA22" i="1"/>
  <c r="AZ22" i="1"/>
  <c r="BA24" i="1"/>
  <c r="AZ24" i="1"/>
  <c r="BA23" i="1"/>
  <c r="AZ23" i="1"/>
  <c r="BA17" i="1"/>
  <c r="AZ17" i="1"/>
  <c r="BB13" i="1"/>
  <c r="BD13" i="1" s="1"/>
  <c r="AZ16" i="1" l="1"/>
  <c r="BA16" i="1"/>
  <c r="AZ11" i="1"/>
  <c r="BA11" i="1"/>
</calcChain>
</file>

<file path=xl/sharedStrings.xml><?xml version="1.0" encoding="utf-8"?>
<sst xmlns="http://schemas.openxmlformats.org/spreadsheetml/2006/main" count="241" uniqueCount="76">
  <si>
    <t>OPEN 6.1.4</t>
  </si>
  <si>
    <t>Wed Jun 22 2016 12:55:12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</si>
  <si>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</si>
  <si>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</si>
  <si>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</si>
  <si>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</si>
  <si>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</si>
  <si>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</si>
  <si>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</si>
  <si>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</si>
  <si>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</si>
  <si>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</si>
  <si>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</si>
  <si>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</si>
  <si>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</si>
  <si>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</si>
  <si>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</si>
  <si>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</si>
  <si>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</si>
  <si>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</si>
  <si>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</si>
  <si>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</si>
  <si>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</si>
  <si>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</si>
  <si>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</si>
  <si>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</si>
  <si>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</si>
  <si>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</si>
  <si>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</si>
  <si>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</si>
  <si>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</si>
  <si>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</si>
  <si>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</si>
  <si>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</si>
  <si>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</si>
  <si>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</si>
  <si>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</si>
  <si>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</si>
  <si>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</si>
  <si>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</si>
  <si>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</si>
  <si>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</si>
  <si>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</si>
  <si>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</si>
  <si>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</si>
  <si>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</si>
  <si>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</si>
  <si>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</si>
  <si>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</si>
  <si>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</si>
  <si>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</si>
  <si>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</si>
  <si>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</si>
  <si>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</si>
  <si>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</si>
  <si>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</si>
  <si>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</si>
  <si>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</si>
  <si>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</si>
  <si>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</si>
  <si>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</si>
  <si>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</si>
  <si>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</si>
  <si>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</si>
  <si>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</si>
  <si>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</si>
  <si>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</si>
  <si>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</si>
  <si>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12:55:26</t>
  </si>
  <si>
    <t>12:55:27</t>
  </si>
  <si>
    <t>12:55:28</t>
  </si>
  <si>
    <t>12:55:29</t>
  </si>
  <si>
    <t>12:55:30</t>
  </si>
  <si>
    <t>12:55:31</t>
  </si>
  <si>
    <t>12:55:32</t>
  </si>
  <si>
    <t>12:55:33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</si>
</sst>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4"/>
  <sheetViews>
    <sheetView tabSelected="1" topLeftCell="AH1" workbookViewId="0">
      <selection activeCell="BE24" sqref="BE24:DD24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x14ac:dyDescent="0.25">
      <c r="A10" s="1">
        <v>1</v>
      </c>
      <c r="B10" s="1" t="s">
        <v>68</v>
      </c>
      <c r="C10" s="1">
        <v>19</v>
      </c>
      <c r="D10" s="1">
        <v>0</v>
      </c>
      <c r="E10">
        <f t="shared" ref="E10:E24" si="0">(R10-S10*(1000-T10)/(1000-U10))*AK10</f>
        <v>9.9739663339156817</v>
      </c>
      <c r="F10">
        <f t="shared" ref="F10:F24" si="1">IF(AV10&lt;&gt;0,1/(1/AV10-1/N10),0)</f>
        <v>0.14948392390674253</v>
      </c>
      <c r="G10">
        <f t="shared" ref="G10:G24" si="2">((AY10-AL10/2)*S10-E10)/(AY10+AL10/2)</f>
        <v>261.16054179990743</v>
      </c>
      <c r="H10">
        <f t="shared" ref="H10:H24" si="3">AL10*1000</f>
        <v>3.704558129327121</v>
      </c>
      <c r="I10">
        <f t="shared" ref="I10:I24" si="4">(AQ10-AW10)</f>
        <v>1.8607718796687742</v>
      </c>
      <c r="J10">
        <f t="shared" ref="J10:J24" si="5">(P10+AP10*D10)</f>
        <v>22.342172622680664</v>
      </c>
      <c r="K10" s="1">
        <v>6</v>
      </c>
      <c r="L10">
        <f t="shared" ref="L10:L24" si="6">(K10*AE10+AF10)</f>
        <v>1.4200000166893005</v>
      </c>
      <c r="M10" s="1">
        <v>1</v>
      </c>
      <c r="N10">
        <f t="shared" ref="N10:N24" si="7">L10*(M10+1)*(M10+1)/(M10*M10+1)</f>
        <v>2.8400000333786011</v>
      </c>
      <c r="O10" s="1">
        <v>21.53204345703125</v>
      </c>
      <c r="P10" s="1">
        <v>22.342172622680664</v>
      </c>
      <c r="Q10" s="1">
        <v>21.312049865722656</v>
      </c>
      <c r="R10" s="1">
        <v>399.84283447265625</v>
      </c>
      <c r="S10" s="1">
        <v>386.13986206054687</v>
      </c>
      <c r="T10" s="1">
        <v>7.2079973220825195</v>
      </c>
      <c r="U10" s="1">
        <v>11.607529640197754</v>
      </c>
      <c r="V10" s="1">
        <v>20.435388565063477</v>
      </c>
      <c r="W10" s="1">
        <v>32.908504486083984</v>
      </c>
      <c r="X10" s="1">
        <v>499.35635375976562</v>
      </c>
      <c r="Y10" s="1">
        <v>1698.74072265625</v>
      </c>
      <c r="Z10" s="1">
        <v>4.8188176155090332</v>
      </c>
      <c r="AA10" s="1">
        <v>73.109184265136719</v>
      </c>
      <c r="AB10" s="1">
        <v>2.0285837650299072</v>
      </c>
      <c r="AC10" s="1">
        <v>0.54408270120620728</v>
      </c>
      <c r="AD10" s="1">
        <v>1</v>
      </c>
      <c r="AE10" s="1">
        <v>-0.21956524252891541</v>
      </c>
      <c r="AF10" s="1">
        <v>2.737391471862793</v>
      </c>
      <c r="AG10" s="1">
        <v>1</v>
      </c>
      <c r="AH10" s="1">
        <v>0</v>
      </c>
      <c r="AI10" s="1">
        <v>0.15999999642372131</v>
      </c>
      <c r="AJ10" s="1">
        <v>111115</v>
      </c>
      <c r="AK10">
        <f t="shared" ref="AK10:AK24" si="8">X10*0.000001/(K10*0.0001)</f>
        <v>0.83226058959960925</v>
      </c>
      <c r="AL10">
        <f t="shared" ref="AL10:AL24" si="9">(U10-T10)/(1000-U10)*AK10</f>
        <v>3.7045581293271212E-3</v>
      </c>
      <c r="AM10">
        <f t="shared" ref="AM10:AM24" si="10">(P10+273.15)</f>
        <v>295.49217262268064</v>
      </c>
      <c r="AN10">
        <f t="shared" ref="AN10:AN24" si="11">(O10+273.15)</f>
        <v>294.68204345703123</v>
      </c>
      <c r="AO10">
        <f t="shared" ref="AO10:AO24" si="12">(Y10*AG10+Z10*AH10)*AI10</f>
        <v>271.79850954982976</v>
      </c>
      <c r="AP10">
        <f t="shared" ref="AP10:AP24" si="13">((AO10+0.00000010773*(AN10^4-AM10^4))-AL10*44100)/(L10*51.4+0.00000043092*AM10^3)</f>
        <v>1.1825202544143851</v>
      </c>
      <c r="AQ10">
        <f t="shared" ref="AQ10:AQ24" si="14">0.61365*EXP(17.502*J10/(240.97+J10))</f>
        <v>2.7093889029970279</v>
      </c>
      <c r="AR10">
        <f t="shared" ref="AR10:AR24" si="15">AQ10*1000/AA10</f>
        <v>37.059487535399064</v>
      </c>
      <c r="AS10">
        <f t="shared" ref="AS10:AS24" si="16">(AR10-U10)</f>
        <v>25.451957895201311</v>
      </c>
      <c r="AT10">
        <f t="shared" ref="AT10:AT24" si="17">IF(D10,P10,(O10+P10)/2)</f>
        <v>21.937108039855957</v>
      </c>
      <c r="AU10">
        <f t="shared" ref="AU10:AU24" si="18">0.61365*EXP(17.502*AT10/(240.97+AT10))</f>
        <v>2.6433461186304221</v>
      </c>
      <c r="AV10">
        <f t="shared" ref="AV10:AV24" si="19">IF(AS10&lt;&gt;0,(1000-(AR10+U10)/2)/AS10*AL10,0)</f>
        <v>0.14200924137763876</v>
      </c>
      <c r="AW10">
        <f t="shared" ref="AW10:AW24" si="20">U10*AA10/1000</f>
        <v>0.84861702332825373</v>
      </c>
      <c r="AX10">
        <f t="shared" ref="AX10:AX24" si="21">(AU10-AW10)</f>
        <v>1.7947290953021684</v>
      </c>
      <c r="AY10">
        <f t="shared" ref="AY10:AY24" si="22">1/(1.6/F10+1.37/N10)</f>
        <v>8.9398368443946816E-2</v>
      </c>
      <c r="AZ10">
        <f t="shared" ref="AZ10:AZ24" si="23">G10*AA10*0.001</f>
        <v>19.093234173232375</v>
      </c>
      <c r="BA10">
        <f t="shared" ref="BA10:BA24" si="24">G10/S10</f>
        <v>0.67633665275137367</v>
      </c>
      <c r="BB10">
        <f t="shared" ref="BB10:BB24" si="25">(1-AL10*AA10/AQ10/F10)*100</f>
        <v>33.128276754120634</v>
      </c>
      <c r="BC10">
        <f t="shared" ref="BC10:BC24" si="26">(S10-E10/(N10/1.35))</f>
        <v>381.39871614768299</v>
      </c>
      <c r="BD10">
        <f t="shared" ref="BD10:BD24" si="27">E10*BB10/100/BC10</f>
        <v>8.6633830439611977E-3</v>
      </c>
    </row>
    <row r="11" spans="1:108" x14ac:dyDescent="0.25">
      <c r="A11" s="1">
        <v>2</v>
      </c>
      <c r="B11" s="1" t="s">
        <v>69</v>
      </c>
      <c r="C11" s="1">
        <v>19.5</v>
      </c>
      <c r="D11" s="1">
        <v>0</v>
      </c>
      <c r="E11">
        <f t="shared" si="0"/>
        <v>9.9824128195084025</v>
      </c>
      <c r="F11">
        <f t="shared" si="1"/>
        <v>0.14945486125761906</v>
      </c>
      <c r="G11">
        <f t="shared" si="2"/>
        <v>261.04628044624837</v>
      </c>
      <c r="H11">
        <f t="shared" si="3"/>
        <v>3.7044950566077617</v>
      </c>
      <c r="I11">
        <f t="shared" si="4"/>
        <v>1.8610886447300752</v>
      </c>
      <c r="J11">
        <f t="shared" si="5"/>
        <v>22.344215393066406</v>
      </c>
      <c r="K11" s="1">
        <v>6</v>
      </c>
      <c r="L11">
        <f t="shared" si="6"/>
        <v>1.4200000166893005</v>
      </c>
      <c r="M11" s="1">
        <v>1</v>
      </c>
      <c r="N11">
        <f t="shared" si="7"/>
        <v>2.8400000333786011</v>
      </c>
      <c r="O11" s="1">
        <v>21.532424926757813</v>
      </c>
      <c r="P11" s="1">
        <v>22.344215393066406</v>
      </c>
      <c r="Q11" s="1">
        <v>21.313077926635742</v>
      </c>
      <c r="R11" s="1">
        <v>399.85397338867187</v>
      </c>
      <c r="S11" s="1">
        <v>386.14077758789062</v>
      </c>
      <c r="T11" s="1">
        <v>7.208256721496582</v>
      </c>
      <c r="U11" s="1">
        <v>11.607745170593262</v>
      </c>
      <c r="V11" s="1">
        <v>20.435747146606445</v>
      </c>
      <c r="W11" s="1">
        <v>32.908504486083984</v>
      </c>
      <c r="X11" s="1">
        <v>499.35272216796875</v>
      </c>
      <c r="Y11" s="1">
        <v>1698.725830078125</v>
      </c>
      <c r="Z11" s="1">
        <v>4.8840208053588867</v>
      </c>
      <c r="AA11" s="1">
        <v>73.109542846679687</v>
      </c>
      <c r="AB11" s="1">
        <v>2.0285837650299072</v>
      </c>
      <c r="AC11" s="1">
        <v>0.54408270120620728</v>
      </c>
      <c r="AD11" s="1">
        <v>1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si="8"/>
        <v>0.83225453694661455</v>
      </c>
      <c r="AL11">
        <f t="shared" si="9"/>
        <v>3.7044950566077618E-3</v>
      </c>
      <c r="AM11">
        <f t="shared" si="10"/>
        <v>295.49421539306638</v>
      </c>
      <c r="AN11">
        <f t="shared" si="11"/>
        <v>294.68242492675779</v>
      </c>
      <c r="AO11">
        <f t="shared" si="12"/>
        <v>271.79612673738302</v>
      </c>
      <c r="AP11">
        <f t="shared" si="13"/>
        <v>1.1823017256968313</v>
      </c>
      <c r="AQ11">
        <f t="shared" si="14"/>
        <v>2.7097255876329025</v>
      </c>
      <c r="AR11">
        <f t="shared" si="15"/>
        <v>37.063910976923395</v>
      </c>
      <c r="AS11">
        <f t="shared" si="16"/>
        <v>25.456165806330134</v>
      </c>
      <c r="AT11">
        <f t="shared" si="17"/>
        <v>21.938320159912109</v>
      </c>
      <c r="AU11">
        <f t="shared" si="18"/>
        <v>2.6435416244679759</v>
      </c>
      <c r="AV11">
        <f t="shared" si="19"/>
        <v>0.14198301226146542</v>
      </c>
      <c r="AW11">
        <f t="shared" si="20"/>
        <v>0.84863694290282732</v>
      </c>
      <c r="AX11">
        <f t="shared" si="21"/>
        <v>1.7949046815651486</v>
      </c>
      <c r="AY11">
        <f t="shared" si="22"/>
        <v>8.9381737035500175E-2</v>
      </c>
      <c r="AZ11">
        <f t="shared" si="23"/>
        <v>19.084974225251358</v>
      </c>
      <c r="BA11">
        <f t="shared" si="24"/>
        <v>0.67603914322887293</v>
      </c>
      <c r="BB11">
        <f t="shared" si="25"/>
        <v>33.124394102488516</v>
      </c>
      <c r="BC11">
        <f t="shared" si="26"/>
        <v>381.39561662030275</v>
      </c>
      <c r="BD11">
        <f t="shared" si="27"/>
        <v>8.6697739018935516E-3</v>
      </c>
    </row>
    <row r="12" spans="1:108" x14ac:dyDescent="0.25">
      <c r="A12" s="1">
        <v>3</v>
      </c>
      <c r="B12" s="1" t="s">
        <v>69</v>
      </c>
      <c r="C12" s="1">
        <v>19.5</v>
      </c>
      <c r="D12" s="1">
        <v>0</v>
      </c>
      <c r="E12">
        <f t="shared" si="0"/>
        <v>9.9824128195084025</v>
      </c>
      <c r="F12">
        <f t="shared" si="1"/>
        <v>0.14945486125761906</v>
      </c>
      <c r="G12">
        <f t="shared" si="2"/>
        <v>261.04628044624837</v>
      </c>
      <c r="H12">
        <f t="shared" si="3"/>
        <v>3.7044950566077617</v>
      </c>
      <c r="I12">
        <f t="shared" si="4"/>
        <v>1.8610886447300752</v>
      </c>
      <c r="J12">
        <f t="shared" si="5"/>
        <v>22.344215393066406</v>
      </c>
      <c r="K12" s="1">
        <v>6</v>
      </c>
      <c r="L12">
        <f t="shared" si="6"/>
        <v>1.4200000166893005</v>
      </c>
      <c r="M12" s="1">
        <v>1</v>
      </c>
      <c r="N12">
        <f t="shared" si="7"/>
        <v>2.8400000333786011</v>
      </c>
      <c r="O12" s="1">
        <v>21.532424926757813</v>
      </c>
      <c r="P12" s="1">
        <v>22.344215393066406</v>
      </c>
      <c r="Q12" s="1">
        <v>21.313077926635742</v>
      </c>
      <c r="R12" s="1">
        <v>399.85397338867187</v>
      </c>
      <c r="S12" s="1">
        <v>386.14077758789062</v>
      </c>
      <c r="T12" s="1">
        <v>7.208256721496582</v>
      </c>
      <c r="U12" s="1">
        <v>11.607745170593262</v>
      </c>
      <c r="V12" s="1">
        <v>20.435747146606445</v>
      </c>
      <c r="W12" s="1">
        <v>32.908504486083984</v>
      </c>
      <c r="X12" s="1">
        <v>499.35272216796875</v>
      </c>
      <c r="Y12" s="1">
        <v>1698.725830078125</v>
      </c>
      <c r="Z12" s="1">
        <v>4.8840208053588867</v>
      </c>
      <c r="AA12" s="1">
        <v>73.109542846679687</v>
      </c>
      <c r="AB12" s="1">
        <v>2.0285837650299072</v>
      </c>
      <c r="AC12" s="1">
        <v>0.54408270120620728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0.83225453694661455</v>
      </c>
      <c r="AL12">
        <f t="shared" si="9"/>
        <v>3.7044950566077618E-3</v>
      </c>
      <c r="AM12">
        <f t="shared" si="10"/>
        <v>295.49421539306638</v>
      </c>
      <c r="AN12">
        <f t="shared" si="11"/>
        <v>294.68242492675779</v>
      </c>
      <c r="AO12">
        <f t="shared" si="12"/>
        <v>271.79612673738302</v>
      </c>
      <c r="AP12">
        <f t="shared" si="13"/>
        <v>1.1823017256968313</v>
      </c>
      <c r="AQ12">
        <f t="shared" si="14"/>
        <v>2.7097255876329025</v>
      </c>
      <c r="AR12">
        <f t="shared" si="15"/>
        <v>37.063910976923395</v>
      </c>
      <c r="AS12">
        <f t="shared" si="16"/>
        <v>25.456165806330134</v>
      </c>
      <c r="AT12">
        <f t="shared" si="17"/>
        <v>21.938320159912109</v>
      </c>
      <c r="AU12">
        <f t="shared" si="18"/>
        <v>2.6435416244679759</v>
      </c>
      <c r="AV12">
        <f t="shared" si="19"/>
        <v>0.14198301226146542</v>
      </c>
      <c r="AW12">
        <f t="shared" si="20"/>
        <v>0.84863694290282732</v>
      </c>
      <c r="AX12">
        <f t="shared" si="21"/>
        <v>1.7949046815651486</v>
      </c>
      <c r="AY12">
        <f t="shared" si="22"/>
        <v>8.9381737035500175E-2</v>
      </c>
      <c r="AZ12">
        <f t="shared" si="23"/>
        <v>19.084974225251358</v>
      </c>
      <c r="BA12">
        <f t="shared" si="24"/>
        <v>0.67603914322887293</v>
      </c>
      <c r="BB12">
        <f t="shared" si="25"/>
        <v>33.124394102488516</v>
      </c>
      <c r="BC12">
        <f t="shared" si="26"/>
        <v>381.39561662030275</v>
      </c>
      <c r="BD12">
        <f t="shared" si="27"/>
        <v>8.6697739018935516E-3</v>
      </c>
    </row>
    <row r="13" spans="1:108" x14ac:dyDescent="0.25">
      <c r="A13" s="1">
        <v>4</v>
      </c>
      <c r="B13" s="1" t="s">
        <v>70</v>
      </c>
      <c r="C13" s="1">
        <v>20</v>
      </c>
      <c r="D13" s="1">
        <v>0</v>
      </c>
      <c r="E13">
        <f t="shared" si="0"/>
        <v>10.036660256357898</v>
      </c>
      <c r="F13">
        <f t="shared" si="1"/>
        <v>0.14941141950273265</v>
      </c>
      <c r="G13">
        <f t="shared" si="2"/>
        <v>260.38280696547707</v>
      </c>
      <c r="H13">
        <f t="shared" si="3"/>
        <v>3.7049443730842722</v>
      </c>
      <c r="I13">
        <f t="shared" si="4"/>
        <v>1.8618167285749698</v>
      </c>
      <c r="J13">
        <f t="shared" si="5"/>
        <v>22.348928451538086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21.533334732055664</v>
      </c>
      <c r="P13" s="1">
        <v>22.348928451538086</v>
      </c>
      <c r="Q13" s="1">
        <v>21.314113616943359</v>
      </c>
      <c r="R13" s="1">
        <v>399.88455200195312</v>
      </c>
      <c r="S13" s="1">
        <v>386.10635375976562</v>
      </c>
      <c r="T13" s="1">
        <v>7.2084751129150391</v>
      </c>
      <c r="U13" s="1">
        <v>11.608419418334961</v>
      </c>
      <c r="V13" s="1">
        <v>20.435218811035156</v>
      </c>
      <c r="W13" s="1">
        <v>32.908565521240234</v>
      </c>
      <c r="X13" s="1">
        <v>499.3612060546875</v>
      </c>
      <c r="Y13" s="1">
        <v>1698.7203369140625</v>
      </c>
      <c r="Z13" s="1">
        <v>4.8261585235595703</v>
      </c>
      <c r="AA13" s="1">
        <v>73.109504699707031</v>
      </c>
      <c r="AB13" s="1">
        <v>2.0285837650299072</v>
      </c>
      <c r="AC13" s="1">
        <v>0.54408270120620728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0.83226867675781235</v>
      </c>
      <c r="AL13">
        <f t="shared" si="9"/>
        <v>3.7049443730842722E-3</v>
      </c>
      <c r="AM13">
        <f t="shared" si="10"/>
        <v>295.49892845153806</v>
      </c>
      <c r="AN13">
        <f t="shared" si="11"/>
        <v>294.68333473205564</v>
      </c>
      <c r="AO13">
        <f t="shared" si="12"/>
        <v>271.79524783115266</v>
      </c>
      <c r="AP13">
        <f t="shared" si="13"/>
        <v>1.1815444360701057</v>
      </c>
      <c r="AQ13">
        <f t="shared" si="14"/>
        <v>2.7105025225958999</v>
      </c>
      <c r="AR13">
        <f t="shared" si="15"/>
        <v>37.074557319586951</v>
      </c>
      <c r="AS13">
        <f t="shared" si="16"/>
        <v>25.46613790125199</v>
      </c>
      <c r="AT13">
        <f t="shared" si="17"/>
        <v>21.941131591796875</v>
      </c>
      <c r="AU13">
        <f t="shared" si="18"/>
        <v>2.6439951359858767</v>
      </c>
      <c r="AV13">
        <f t="shared" si="19"/>
        <v>0.14194380501416673</v>
      </c>
      <c r="AW13">
        <f t="shared" si="20"/>
        <v>0.84868579402093014</v>
      </c>
      <c r="AX13">
        <f t="shared" si="21"/>
        <v>1.7953093419649466</v>
      </c>
      <c r="AY13">
        <f t="shared" si="22"/>
        <v>8.935687651163797E-2</v>
      </c>
      <c r="AZ13">
        <f t="shared" si="23"/>
        <v>19.036458049565457</v>
      </c>
      <c r="BA13">
        <f t="shared" si="24"/>
        <v>0.67438104664676557</v>
      </c>
      <c r="BB13">
        <f t="shared" si="25"/>
        <v>33.116048114078879</v>
      </c>
      <c r="BC13">
        <f t="shared" si="26"/>
        <v>381.33540615876717</v>
      </c>
      <c r="BD13">
        <f t="shared" si="27"/>
        <v>8.7160677604593804E-3</v>
      </c>
    </row>
    <row r="14" spans="1:108" x14ac:dyDescent="0.25">
      <c r="A14" s="1">
        <v>5</v>
      </c>
      <c r="B14" s="1" t="s">
        <v>70</v>
      </c>
      <c r="C14" s="1">
        <v>20.5</v>
      </c>
      <c r="D14" s="1">
        <v>0</v>
      </c>
      <c r="E14">
        <f t="shared" si="0"/>
        <v>10.042825974344439</v>
      </c>
      <c r="F14">
        <f t="shared" si="1"/>
        <v>0.14948080162008032</v>
      </c>
      <c r="G14">
        <f t="shared" si="2"/>
        <v>260.35816266377691</v>
      </c>
      <c r="H14">
        <f t="shared" si="3"/>
        <v>3.7072450392215313</v>
      </c>
      <c r="I14">
        <f t="shared" si="4"/>
        <v>1.8621400746688637</v>
      </c>
      <c r="J14">
        <f t="shared" si="5"/>
        <v>22.351886749267578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21.53375244140625</v>
      </c>
      <c r="P14" s="1">
        <v>22.351886749267578</v>
      </c>
      <c r="Q14" s="1">
        <v>21.314933776855469</v>
      </c>
      <c r="R14" s="1">
        <v>399.8892822265625</v>
      </c>
      <c r="S14" s="1">
        <v>386.10256958007812</v>
      </c>
      <c r="T14" s="1">
        <v>7.2080011367797852</v>
      </c>
      <c r="U14" s="1">
        <v>11.610685348510742</v>
      </c>
      <c r="V14" s="1">
        <v>20.433320999145508</v>
      </c>
      <c r="W14" s="1">
        <v>32.914100646972656</v>
      </c>
      <c r="X14" s="1">
        <v>499.35919189453125</v>
      </c>
      <c r="Y14" s="1">
        <v>1698.728759765625</v>
      </c>
      <c r="Z14" s="1">
        <v>4.9233694076538086</v>
      </c>
      <c r="AA14" s="1">
        <v>73.109397888183594</v>
      </c>
      <c r="AB14" s="1">
        <v>2.0285837650299072</v>
      </c>
      <c r="AC14" s="1">
        <v>0.54408270120620728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0.83226531982421859</v>
      </c>
      <c r="AL14">
        <f t="shared" si="9"/>
        <v>3.7072450392215315E-3</v>
      </c>
      <c r="AM14">
        <f t="shared" si="10"/>
        <v>295.50188674926756</v>
      </c>
      <c r="AN14">
        <f t="shared" si="11"/>
        <v>294.68375244140623</v>
      </c>
      <c r="AO14">
        <f t="shared" si="12"/>
        <v>271.79659548737254</v>
      </c>
      <c r="AP14">
        <f t="shared" si="13"/>
        <v>1.1800131321096692</v>
      </c>
      <c r="AQ14">
        <f t="shared" si="14"/>
        <v>2.710990289567639</v>
      </c>
      <c r="AR14">
        <f t="shared" si="15"/>
        <v>37.081283225912145</v>
      </c>
      <c r="AS14">
        <f t="shared" si="16"/>
        <v>25.470597877401403</v>
      </c>
      <c r="AT14">
        <f t="shared" si="17"/>
        <v>21.942819595336914</v>
      </c>
      <c r="AU14">
        <f t="shared" si="18"/>
        <v>2.6442674602191403</v>
      </c>
      <c r="AV14">
        <f t="shared" si="19"/>
        <v>0.14200642353028342</v>
      </c>
      <c r="AW14">
        <f t="shared" si="20"/>
        <v>0.84885021489877543</v>
      </c>
      <c r="AX14">
        <f t="shared" si="21"/>
        <v>1.795417245320365</v>
      </c>
      <c r="AY14">
        <f t="shared" si="22"/>
        <v>8.9396581695741745E-2</v>
      </c>
      <c r="AZ14">
        <f t="shared" si="23"/>
        <v>19.034628507622493</v>
      </c>
      <c r="BA14">
        <f t="shared" si="24"/>
        <v>0.67432382785470768</v>
      </c>
      <c r="BB14">
        <f t="shared" si="25"/>
        <v>33.117712293352888</v>
      </c>
      <c r="BC14">
        <f t="shared" si="26"/>
        <v>381.32869109204307</v>
      </c>
      <c r="BD14">
        <f t="shared" si="27"/>
        <v>8.7220140786697445E-3</v>
      </c>
    </row>
    <row r="15" spans="1:108" x14ac:dyDescent="0.25">
      <c r="A15" s="1">
        <v>6</v>
      </c>
      <c r="B15" s="1" t="s">
        <v>71</v>
      </c>
      <c r="C15" s="1">
        <v>21</v>
      </c>
      <c r="D15" s="1">
        <v>0</v>
      </c>
      <c r="E15">
        <f t="shared" si="0"/>
        <v>10.039380916807891</v>
      </c>
      <c r="F15">
        <f t="shared" si="1"/>
        <v>0.14947278825736549</v>
      </c>
      <c r="G15">
        <f t="shared" si="2"/>
        <v>260.37323763629519</v>
      </c>
      <c r="H15">
        <f t="shared" si="3"/>
        <v>3.7073511186606516</v>
      </c>
      <c r="I15">
        <f t="shared" si="4"/>
        <v>1.8622809660862258</v>
      </c>
      <c r="J15">
        <f t="shared" si="5"/>
        <v>22.352930068969727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21.534526824951172</v>
      </c>
      <c r="P15" s="1">
        <v>22.352930068969727</v>
      </c>
      <c r="Q15" s="1">
        <v>21.315893173217773</v>
      </c>
      <c r="R15" s="1">
        <v>399.86865234375</v>
      </c>
      <c r="S15" s="1">
        <v>386.08590698242187</v>
      </c>
      <c r="T15" s="1">
        <v>7.2082681655883789</v>
      </c>
      <c r="U15" s="1">
        <v>11.611139297485352</v>
      </c>
      <c r="V15" s="1">
        <v>20.433061599731445</v>
      </c>
      <c r="W15" s="1">
        <v>32.913749694824219</v>
      </c>
      <c r="X15" s="1">
        <v>499.35205078125</v>
      </c>
      <c r="Y15" s="1">
        <v>1698.7254638671875</v>
      </c>
      <c r="Z15" s="1">
        <v>4.8581070899963379</v>
      </c>
      <c r="AA15" s="1">
        <v>73.109222412109375</v>
      </c>
      <c r="AB15" s="1">
        <v>2.0285837650299072</v>
      </c>
      <c r="AC15" s="1">
        <v>0.54408270120620728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0.83225341796874985</v>
      </c>
      <c r="AL15">
        <f t="shared" si="9"/>
        <v>3.7073511186606514E-3</v>
      </c>
      <c r="AM15">
        <f t="shared" si="10"/>
        <v>295.5029300689697</v>
      </c>
      <c r="AN15">
        <f t="shared" si="11"/>
        <v>294.68452682495115</v>
      </c>
      <c r="AO15">
        <f t="shared" si="12"/>
        <v>271.79606814363433</v>
      </c>
      <c r="AP15">
        <f t="shared" si="13"/>
        <v>1.1799131866489605</v>
      </c>
      <c r="AQ15">
        <f t="shared" si="14"/>
        <v>2.7111623314440658</v>
      </c>
      <c r="AR15">
        <f t="shared" si="15"/>
        <v>37.08372544521832</v>
      </c>
      <c r="AS15">
        <f t="shared" si="16"/>
        <v>25.472586147732969</v>
      </c>
      <c r="AT15">
        <f t="shared" si="17"/>
        <v>21.943728446960449</v>
      </c>
      <c r="AU15">
        <f t="shared" si="18"/>
        <v>2.6444140946776442</v>
      </c>
      <c r="AV15">
        <f t="shared" si="19"/>
        <v>0.14199919148547555</v>
      </c>
      <c r="AW15">
        <f t="shared" si="20"/>
        <v>0.84888136535783998</v>
      </c>
      <c r="AX15">
        <f t="shared" si="21"/>
        <v>1.7955327293198042</v>
      </c>
      <c r="AY15">
        <f t="shared" si="22"/>
        <v>8.9391995983732125E-2</v>
      </c>
      <c r="AZ15">
        <f t="shared" si="23"/>
        <v>19.035684940512912</v>
      </c>
      <c r="BA15">
        <f t="shared" si="24"/>
        <v>0.67439197579452115</v>
      </c>
      <c r="BB15">
        <f t="shared" si="25"/>
        <v>33.116617821471905</v>
      </c>
      <c r="BC15">
        <f t="shared" si="26"/>
        <v>381.31366610974584</v>
      </c>
      <c r="BD15">
        <f t="shared" si="27"/>
        <v>8.7190775084997063E-3</v>
      </c>
    </row>
    <row r="16" spans="1:108" x14ac:dyDescent="0.25">
      <c r="A16" s="1">
        <v>7</v>
      </c>
      <c r="B16" s="1" t="s">
        <v>71</v>
      </c>
      <c r="C16" s="1">
        <v>21.5</v>
      </c>
      <c r="D16" s="1">
        <v>0</v>
      </c>
      <c r="E16">
        <f t="shared" si="0"/>
        <v>10.033457116015006</v>
      </c>
      <c r="F16">
        <f t="shared" si="1"/>
        <v>0.14956600451007734</v>
      </c>
      <c r="G16">
        <f t="shared" si="2"/>
        <v>260.49712336164606</v>
      </c>
      <c r="H16">
        <f t="shared" si="3"/>
        <v>3.7085784002332627</v>
      </c>
      <c r="I16">
        <f t="shared" si="4"/>
        <v>1.8617934767760227</v>
      </c>
      <c r="J16">
        <f t="shared" si="5"/>
        <v>22.350339889526367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21.535907745361328</v>
      </c>
      <c r="P16" s="1">
        <v>22.350339889526367</v>
      </c>
      <c r="Q16" s="1">
        <v>21.317031860351562</v>
      </c>
      <c r="R16" s="1">
        <v>399.85113525390625</v>
      </c>
      <c r="S16" s="1">
        <v>386.07537841796875</v>
      </c>
      <c r="T16" s="1">
        <v>7.207801342010498</v>
      </c>
      <c r="U16" s="1">
        <v>11.612000465393066</v>
      </c>
      <c r="V16" s="1">
        <v>20.429948806762695</v>
      </c>
      <c r="W16" s="1">
        <v>32.913307189941406</v>
      </c>
      <c r="X16" s="1">
        <v>499.36630249023437</v>
      </c>
      <c r="Y16" s="1">
        <v>1698.724853515625</v>
      </c>
      <c r="Z16" s="1">
        <v>4.799018383026123</v>
      </c>
      <c r="AA16" s="1">
        <v>73.109001159667969</v>
      </c>
      <c r="AB16" s="1">
        <v>2.0285837650299072</v>
      </c>
      <c r="AC16" s="1">
        <v>0.54408270120620728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0.83227717081705721</v>
      </c>
      <c r="AL16">
        <f t="shared" si="9"/>
        <v>3.7085784002332629E-3</v>
      </c>
      <c r="AM16">
        <f t="shared" si="10"/>
        <v>295.50033988952634</v>
      </c>
      <c r="AN16">
        <f t="shared" si="11"/>
        <v>294.68590774536131</v>
      </c>
      <c r="AO16">
        <f t="shared" si="12"/>
        <v>271.79597048738651</v>
      </c>
      <c r="AP16">
        <f t="shared" si="13"/>
        <v>1.1797961102920194</v>
      </c>
      <c r="AQ16">
        <f t="shared" si="14"/>
        <v>2.7107352322665093</v>
      </c>
      <c r="AR16">
        <f t="shared" si="15"/>
        <v>37.07799572239184</v>
      </c>
      <c r="AS16">
        <f t="shared" si="16"/>
        <v>25.465995256998774</v>
      </c>
      <c r="AT16">
        <f t="shared" si="17"/>
        <v>21.943123817443848</v>
      </c>
      <c r="AU16">
        <f t="shared" si="18"/>
        <v>2.644316542734392</v>
      </c>
      <c r="AV16">
        <f t="shared" si="19"/>
        <v>0.14208331658092666</v>
      </c>
      <c r="AW16">
        <f t="shared" si="20"/>
        <v>0.84894175549048667</v>
      </c>
      <c r="AX16">
        <f t="shared" si="21"/>
        <v>1.7953747872439054</v>
      </c>
      <c r="AY16">
        <f t="shared" si="22"/>
        <v>8.9445338431558358E-2</v>
      </c>
      <c r="AZ16">
        <f t="shared" si="23"/>
        <v>19.044684493936753</v>
      </c>
      <c r="BA16">
        <f t="shared" si="24"/>
        <v>0.67473125178065485</v>
      </c>
      <c r="BB16">
        <f t="shared" si="25"/>
        <v>33.125842697859213</v>
      </c>
      <c r="BC16">
        <f t="shared" si="26"/>
        <v>381.30595343648162</v>
      </c>
      <c r="BD16">
        <f t="shared" si="27"/>
        <v>8.7165363967021108E-3</v>
      </c>
    </row>
    <row r="17" spans="1:108" x14ac:dyDescent="0.25">
      <c r="A17" s="1">
        <v>8</v>
      </c>
      <c r="B17" s="1" t="s">
        <v>72</v>
      </c>
      <c r="C17" s="1">
        <v>22</v>
      </c>
      <c r="D17" s="1">
        <v>0</v>
      </c>
      <c r="E17">
        <f t="shared" si="0"/>
        <v>10.026037112211762</v>
      </c>
      <c r="F17">
        <f t="shared" si="1"/>
        <v>0.14960549516861688</v>
      </c>
      <c r="G17">
        <f t="shared" si="2"/>
        <v>260.59449499165834</v>
      </c>
      <c r="H17">
        <f t="shared" si="3"/>
        <v>3.7092128806551021</v>
      </c>
      <c r="I17">
        <f t="shared" si="4"/>
        <v>1.8616495997760418</v>
      </c>
      <c r="J17">
        <f t="shared" si="5"/>
        <v>22.349912643432617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21.536872863769531</v>
      </c>
      <c r="P17" s="1">
        <v>22.349912643432617</v>
      </c>
      <c r="Q17" s="1">
        <v>21.3177490234375</v>
      </c>
      <c r="R17" s="1">
        <v>399.82962036132812</v>
      </c>
      <c r="S17" s="1">
        <v>386.0621337890625</v>
      </c>
      <c r="T17" s="1">
        <v>7.2078976631164551</v>
      </c>
      <c r="U17" s="1">
        <v>11.612977027893066</v>
      </c>
      <c r="V17" s="1">
        <v>20.429065704345703</v>
      </c>
      <c r="W17" s="1">
        <v>32.914215087890625</v>
      </c>
      <c r="X17" s="1">
        <v>499.3514404296875</v>
      </c>
      <c r="Y17" s="1">
        <v>1698.72900390625</v>
      </c>
      <c r="Z17" s="1">
        <v>4.7300624847412109</v>
      </c>
      <c r="AA17" s="1">
        <v>73.109176635742187</v>
      </c>
      <c r="AB17" s="1">
        <v>2.0285837650299072</v>
      </c>
      <c r="AC17" s="1">
        <v>0.54408270120620728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0.8322524007161457</v>
      </c>
      <c r="AL17">
        <f t="shared" si="9"/>
        <v>3.7092128806551022E-3</v>
      </c>
      <c r="AM17">
        <f t="shared" si="10"/>
        <v>295.49991264343259</v>
      </c>
      <c r="AN17">
        <f t="shared" si="11"/>
        <v>294.68687286376951</v>
      </c>
      <c r="AO17">
        <f t="shared" si="12"/>
        <v>271.79663454987167</v>
      </c>
      <c r="AP17">
        <f t="shared" si="13"/>
        <v>1.1796550259449277</v>
      </c>
      <c r="AQ17">
        <f t="shared" si="14"/>
        <v>2.7106647885750923</v>
      </c>
      <c r="AR17">
        <f t="shared" si="15"/>
        <v>37.076943187045565</v>
      </c>
      <c r="AS17">
        <f t="shared" si="16"/>
        <v>25.463966159152498</v>
      </c>
      <c r="AT17">
        <f t="shared" si="17"/>
        <v>21.943392753601074</v>
      </c>
      <c r="AU17">
        <f t="shared" si="18"/>
        <v>2.6443599329574181</v>
      </c>
      <c r="AV17">
        <f t="shared" si="19"/>
        <v>0.14211895422837337</v>
      </c>
      <c r="AW17">
        <f t="shared" si="20"/>
        <v>0.84901518879905047</v>
      </c>
      <c r="AX17">
        <f t="shared" si="21"/>
        <v>1.7953447441583676</v>
      </c>
      <c r="AY17">
        <f t="shared" si="22"/>
        <v>8.9467935861571549E-2</v>
      </c>
      <c r="AZ17">
        <f t="shared" si="23"/>
        <v>19.051848964647181</v>
      </c>
      <c r="BA17">
        <f t="shared" si="24"/>
        <v>0.6750066172872643</v>
      </c>
      <c r="BB17">
        <f t="shared" si="25"/>
        <v>33.13015880192922</v>
      </c>
      <c r="BC17">
        <f t="shared" si="26"/>
        <v>381.29623592201784</v>
      </c>
      <c r="BD17">
        <f t="shared" si="27"/>
        <v>8.7114471738332418E-3</v>
      </c>
    </row>
    <row r="18" spans="1:108" x14ac:dyDescent="0.25">
      <c r="A18" s="1">
        <v>9</v>
      </c>
      <c r="B18" s="1" t="s">
        <v>72</v>
      </c>
      <c r="C18" s="1">
        <v>22.5</v>
      </c>
      <c r="D18" s="1">
        <v>0</v>
      </c>
      <c r="E18">
        <f t="shared" si="0"/>
        <v>10.00670722323691</v>
      </c>
      <c r="F18">
        <f t="shared" si="1"/>
        <v>0.14962885035350462</v>
      </c>
      <c r="G18">
        <f t="shared" si="2"/>
        <v>260.84431753816955</v>
      </c>
      <c r="H18">
        <f t="shared" si="3"/>
        <v>3.7103515478138291</v>
      </c>
      <c r="I18">
        <f t="shared" si="4"/>
        <v>1.8619404314257535</v>
      </c>
      <c r="J18">
        <f t="shared" si="5"/>
        <v>22.352127075195313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21.537639617919922</v>
      </c>
      <c r="P18" s="1">
        <v>22.352127075195313</v>
      </c>
      <c r="Q18" s="1">
        <v>21.318794250488281</v>
      </c>
      <c r="R18" s="1">
        <v>399.8316650390625</v>
      </c>
      <c r="S18" s="1">
        <v>386.08700561523437</v>
      </c>
      <c r="T18" s="1">
        <v>7.2076358795166016</v>
      </c>
      <c r="U18" s="1">
        <v>11.613986015319824</v>
      </c>
      <c r="V18" s="1">
        <v>20.427379608154297</v>
      </c>
      <c r="W18" s="1">
        <v>32.915546417236328</v>
      </c>
      <c r="X18" s="1">
        <v>499.36016845703125</v>
      </c>
      <c r="Y18" s="1">
        <v>1698.7237548828125</v>
      </c>
      <c r="Z18" s="1">
        <v>4.7743687629699707</v>
      </c>
      <c r="AA18" s="1">
        <v>73.109222412109375</v>
      </c>
      <c r="AB18" s="1">
        <v>2.0285837650299072</v>
      </c>
      <c r="AC18" s="1">
        <v>0.54408270120620728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0.83226694742838525</v>
      </c>
      <c r="AL18">
        <f t="shared" si="9"/>
        <v>3.7103515478138292E-3</v>
      </c>
      <c r="AM18">
        <f t="shared" si="10"/>
        <v>295.50212707519529</v>
      </c>
      <c r="AN18">
        <f t="shared" si="11"/>
        <v>294.6876396179199</v>
      </c>
      <c r="AO18">
        <f t="shared" si="12"/>
        <v>271.79579470614044</v>
      </c>
      <c r="AP18">
        <f t="shared" si="13"/>
        <v>1.1788522752984005</v>
      </c>
      <c r="AQ18">
        <f t="shared" si="14"/>
        <v>2.7110299181108983</v>
      </c>
      <c r="AR18">
        <f t="shared" si="15"/>
        <v>37.081914273812053</v>
      </c>
      <c r="AS18">
        <f t="shared" si="16"/>
        <v>25.467928258492229</v>
      </c>
      <c r="AT18">
        <f t="shared" si="17"/>
        <v>21.944883346557617</v>
      </c>
      <c r="AU18">
        <f t="shared" si="18"/>
        <v>2.644600436876368</v>
      </c>
      <c r="AV18">
        <f t="shared" si="19"/>
        <v>0.14214003025949937</v>
      </c>
      <c r="AW18">
        <f t="shared" si="20"/>
        <v>0.84908948668514495</v>
      </c>
      <c r="AX18">
        <f t="shared" si="21"/>
        <v>1.7955109501912232</v>
      </c>
      <c r="AY18">
        <f t="shared" si="22"/>
        <v>8.94812999736702E-2</v>
      </c>
      <c r="AZ18">
        <f t="shared" si="23"/>
        <v>19.070125225832918</v>
      </c>
      <c r="BA18">
        <f t="shared" si="24"/>
        <v>0.67561019600364669</v>
      </c>
      <c r="BB18">
        <f t="shared" si="25"/>
        <v>33.129037327104847</v>
      </c>
      <c r="BC18">
        <f t="shared" si="26"/>
        <v>381.33029625164369</v>
      </c>
      <c r="BD18">
        <f t="shared" si="27"/>
        <v>8.6935808767016204E-3</v>
      </c>
    </row>
    <row r="19" spans="1:108" x14ac:dyDescent="0.25">
      <c r="A19" s="1">
        <v>10</v>
      </c>
      <c r="B19" s="1" t="s">
        <v>73</v>
      </c>
      <c r="C19" s="1">
        <v>23</v>
      </c>
      <c r="D19" s="1">
        <v>0</v>
      </c>
      <c r="E19">
        <f t="shared" si="0"/>
        <v>10.01346119246096</v>
      </c>
      <c r="F19">
        <f t="shared" si="1"/>
        <v>0.14958699785090343</v>
      </c>
      <c r="G19">
        <f t="shared" si="2"/>
        <v>260.74898685801008</v>
      </c>
      <c r="H19">
        <f t="shared" si="3"/>
        <v>3.7100524315037866</v>
      </c>
      <c r="I19">
        <f t="shared" si="4"/>
        <v>1.8622888166754383</v>
      </c>
      <c r="J19">
        <f t="shared" si="5"/>
        <v>22.354185104370117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21.539009094238281</v>
      </c>
      <c r="P19" s="1">
        <v>22.354185104370117</v>
      </c>
      <c r="Q19" s="1">
        <v>21.319852828979492</v>
      </c>
      <c r="R19" s="1">
        <v>399.85040283203125</v>
      </c>
      <c r="S19" s="1">
        <v>386.09786987304687</v>
      </c>
      <c r="T19" s="1">
        <v>7.2078671455383301</v>
      </c>
      <c r="U19" s="1">
        <v>11.613814353942871</v>
      </c>
      <c r="V19" s="1">
        <v>20.426406860351563</v>
      </c>
      <c r="W19" s="1">
        <v>32.912441253662109</v>
      </c>
      <c r="X19" s="1">
        <v>499.36566162109375</v>
      </c>
      <c r="Y19" s="1">
        <v>1698.6917724609375</v>
      </c>
      <c r="Z19" s="1">
        <v>4.7472763061523437</v>
      </c>
      <c r="AA19" s="1">
        <v>73.109527587890625</v>
      </c>
      <c r="AB19" s="1">
        <v>2.0285837650299072</v>
      </c>
      <c r="AC19" s="1">
        <v>0.54408270120620728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0.83227610270182284</v>
      </c>
      <c r="AL19">
        <f t="shared" si="9"/>
        <v>3.7100524315037864E-3</v>
      </c>
      <c r="AM19">
        <f t="shared" si="10"/>
        <v>295.50418510437009</v>
      </c>
      <c r="AN19">
        <f t="shared" si="11"/>
        <v>294.68900909423826</v>
      </c>
      <c r="AO19">
        <f t="shared" si="12"/>
        <v>271.79067751875482</v>
      </c>
      <c r="AP19">
        <f t="shared" si="13"/>
        <v>1.1788524895499199</v>
      </c>
      <c r="AQ19">
        <f t="shared" si="14"/>
        <v>2.7113692975856649</v>
      </c>
      <c r="AR19">
        <f t="shared" si="15"/>
        <v>37.086401554518567</v>
      </c>
      <c r="AS19">
        <f t="shared" si="16"/>
        <v>25.472587200575695</v>
      </c>
      <c r="AT19">
        <f t="shared" si="17"/>
        <v>21.946597099304199</v>
      </c>
      <c r="AU19">
        <f t="shared" si="18"/>
        <v>2.6448769708008504</v>
      </c>
      <c r="AV19">
        <f t="shared" si="19"/>
        <v>0.14210226176785865</v>
      </c>
      <c r="AW19">
        <f t="shared" si="20"/>
        <v>0.84908048091022648</v>
      </c>
      <c r="AX19">
        <f t="shared" si="21"/>
        <v>1.7957964898906238</v>
      </c>
      <c r="AY19">
        <f t="shared" si="22"/>
        <v>8.9457351350539213E-2</v>
      </c>
      <c r="AZ19">
        <f t="shared" si="23"/>
        <v>19.063235248210219</v>
      </c>
      <c r="BA19">
        <f t="shared" si="24"/>
        <v>0.67534427720035639</v>
      </c>
      <c r="BB19">
        <f t="shared" si="25"/>
        <v>33.123812807875332</v>
      </c>
      <c r="BC19">
        <f t="shared" si="26"/>
        <v>381.33794999595432</v>
      </c>
      <c r="BD19">
        <f t="shared" si="27"/>
        <v>8.6979020604038976E-3</v>
      </c>
    </row>
    <row r="20" spans="1:108" x14ac:dyDescent="0.25">
      <c r="A20" s="1">
        <v>11</v>
      </c>
      <c r="B20" s="1" t="s">
        <v>73</v>
      </c>
      <c r="C20" s="1">
        <v>23</v>
      </c>
      <c r="D20" s="1">
        <v>0</v>
      </c>
      <c r="E20">
        <f t="shared" si="0"/>
        <v>10.01346119246096</v>
      </c>
      <c r="F20">
        <f t="shared" si="1"/>
        <v>0.14958699785090343</v>
      </c>
      <c r="G20">
        <f t="shared" si="2"/>
        <v>260.74898685801008</v>
      </c>
      <c r="H20">
        <f t="shared" si="3"/>
        <v>3.7100524315037866</v>
      </c>
      <c r="I20">
        <f t="shared" si="4"/>
        <v>1.8622888166754383</v>
      </c>
      <c r="J20">
        <f t="shared" si="5"/>
        <v>22.354185104370117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21.539009094238281</v>
      </c>
      <c r="P20" s="1">
        <v>22.354185104370117</v>
      </c>
      <c r="Q20" s="1">
        <v>21.319852828979492</v>
      </c>
      <c r="R20" s="1">
        <v>399.85040283203125</v>
      </c>
      <c r="S20" s="1">
        <v>386.09786987304687</v>
      </c>
      <c r="T20" s="1">
        <v>7.2078671455383301</v>
      </c>
      <c r="U20" s="1">
        <v>11.613814353942871</v>
      </c>
      <c r="V20" s="1">
        <v>20.426406860351563</v>
      </c>
      <c r="W20" s="1">
        <v>32.912441253662109</v>
      </c>
      <c r="X20" s="1">
        <v>499.36566162109375</v>
      </c>
      <c r="Y20" s="1">
        <v>1698.6917724609375</v>
      </c>
      <c r="Z20" s="1">
        <v>4.7472763061523437</v>
      </c>
      <c r="AA20" s="1">
        <v>73.109527587890625</v>
      </c>
      <c r="AB20" s="1">
        <v>2.0285837650299072</v>
      </c>
      <c r="AC20" s="1">
        <v>0.54408270120620728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0.83227610270182284</v>
      </c>
      <c r="AL20">
        <f t="shared" si="9"/>
        <v>3.7100524315037864E-3</v>
      </c>
      <c r="AM20">
        <f t="shared" si="10"/>
        <v>295.50418510437009</v>
      </c>
      <c r="AN20">
        <f t="shared" si="11"/>
        <v>294.68900909423826</v>
      </c>
      <c r="AO20">
        <f t="shared" si="12"/>
        <v>271.79067751875482</v>
      </c>
      <c r="AP20">
        <f t="shared" si="13"/>
        <v>1.1788524895499199</v>
      </c>
      <c r="AQ20">
        <f t="shared" si="14"/>
        <v>2.7113692975856649</v>
      </c>
      <c r="AR20">
        <f t="shared" si="15"/>
        <v>37.086401554518567</v>
      </c>
      <c r="AS20">
        <f t="shared" si="16"/>
        <v>25.472587200575695</v>
      </c>
      <c r="AT20">
        <f t="shared" si="17"/>
        <v>21.946597099304199</v>
      </c>
      <c r="AU20">
        <f t="shared" si="18"/>
        <v>2.6448769708008504</v>
      </c>
      <c r="AV20">
        <f t="shared" si="19"/>
        <v>0.14210226176785865</v>
      </c>
      <c r="AW20">
        <f t="shared" si="20"/>
        <v>0.84908048091022648</v>
      </c>
      <c r="AX20">
        <f t="shared" si="21"/>
        <v>1.7957964898906238</v>
      </c>
      <c r="AY20">
        <f t="shared" si="22"/>
        <v>8.9457351350539213E-2</v>
      </c>
      <c r="AZ20">
        <f t="shared" si="23"/>
        <v>19.063235248210219</v>
      </c>
      <c r="BA20">
        <f t="shared" si="24"/>
        <v>0.67534427720035639</v>
      </c>
      <c r="BB20">
        <f t="shared" si="25"/>
        <v>33.123812807875332</v>
      </c>
      <c r="BC20">
        <f t="shared" si="26"/>
        <v>381.33794999595432</v>
      </c>
      <c r="BD20">
        <f t="shared" si="27"/>
        <v>8.6979020604038976E-3</v>
      </c>
    </row>
    <row r="21" spans="1:108" x14ac:dyDescent="0.25">
      <c r="A21" s="1">
        <v>12</v>
      </c>
      <c r="B21" s="1" t="s">
        <v>74</v>
      </c>
      <c r="C21" s="1">
        <v>23.5</v>
      </c>
      <c r="D21" s="1">
        <v>0</v>
      </c>
      <c r="E21">
        <f t="shared" si="0"/>
        <v>10.01041189829029</v>
      </c>
      <c r="F21">
        <f t="shared" si="1"/>
        <v>0.14957986052841973</v>
      </c>
      <c r="G21">
        <f t="shared" si="2"/>
        <v>260.77016708474247</v>
      </c>
      <c r="H21">
        <f t="shared" si="3"/>
        <v>3.7103476940906464</v>
      </c>
      <c r="I21">
        <f t="shared" si="4"/>
        <v>1.8625094240655637</v>
      </c>
      <c r="J21">
        <f t="shared" si="5"/>
        <v>22.355564117431641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21.539674758911133</v>
      </c>
      <c r="P21" s="1">
        <v>22.355564117431641</v>
      </c>
      <c r="Q21" s="1">
        <v>21.320426940917969</v>
      </c>
      <c r="R21" s="1">
        <v>399.84115600585937</v>
      </c>
      <c r="S21" s="1">
        <v>386.09207153320312</v>
      </c>
      <c r="T21" s="1">
        <v>7.2076315879821777</v>
      </c>
      <c r="U21" s="1">
        <v>11.613962173461914</v>
      </c>
      <c r="V21" s="1">
        <v>20.424812316894531</v>
      </c>
      <c r="W21" s="1">
        <v>32.911365509033203</v>
      </c>
      <c r="X21" s="1">
        <v>499.36187744140625</v>
      </c>
      <c r="Y21" s="1">
        <v>1698.7255859375</v>
      </c>
      <c r="Z21" s="1">
        <v>4.7608723640441895</v>
      </c>
      <c r="AA21" s="1">
        <v>73.109184265136719</v>
      </c>
      <c r="AB21" s="1">
        <v>2.0285837650299072</v>
      </c>
      <c r="AC21" s="1">
        <v>0.54408270120620728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0.83226979573567694</v>
      </c>
      <c r="AL21">
        <f t="shared" si="9"/>
        <v>3.7103476940906462E-3</v>
      </c>
      <c r="AM21">
        <f t="shared" si="10"/>
        <v>295.50556411743162</v>
      </c>
      <c r="AN21">
        <f t="shared" si="11"/>
        <v>294.68967475891111</v>
      </c>
      <c r="AO21">
        <f t="shared" si="12"/>
        <v>271.79608767488389</v>
      </c>
      <c r="AP21">
        <f t="shared" si="13"/>
        <v>1.1786647810872273</v>
      </c>
      <c r="AQ21">
        <f t="shared" si="14"/>
        <v>2.7115967246535186</v>
      </c>
      <c r="AR21">
        <f t="shared" si="15"/>
        <v>37.089686499847694</v>
      </c>
      <c r="AS21">
        <f t="shared" si="16"/>
        <v>25.47572432638578</v>
      </c>
      <c r="AT21">
        <f t="shared" si="17"/>
        <v>21.947619438171387</v>
      </c>
      <c r="AU21">
        <f t="shared" si="18"/>
        <v>2.6450419491125676</v>
      </c>
      <c r="AV21">
        <f t="shared" si="19"/>
        <v>0.14209582080721958</v>
      </c>
      <c r="AW21">
        <f t="shared" si="20"/>
        <v>0.84908730058795479</v>
      </c>
      <c r="AX21">
        <f t="shared" si="21"/>
        <v>1.7959546485246127</v>
      </c>
      <c r="AY21">
        <f t="shared" si="22"/>
        <v>8.945326721096751E-2</v>
      </c>
      <c r="AZ21">
        <f t="shared" si="23"/>
        <v>19.064694196248926</v>
      </c>
      <c r="BA21">
        <f t="shared" si="24"/>
        <v>0.67540927750524082</v>
      </c>
      <c r="BB21">
        <f t="shared" si="25"/>
        <v>33.121223015672875</v>
      </c>
      <c r="BC21">
        <f t="shared" si="26"/>
        <v>381.33360114451972</v>
      </c>
      <c r="BD21">
        <f t="shared" si="27"/>
        <v>8.6946726951649556E-3</v>
      </c>
    </row>
    <row r="22" spans="1:108" x14ac:dyDescent="0.25">
      <c r="A22" s="1">
        <v>13</v>
      </c>
      <c r="B22" s="1" t="s">
        <v>74</v>
      </c>
      <c r="C22" s="1">
        <v>24</v>
      </c>
      <c r="D22" s="1">
        <v>0</v>
      </c>
      <c r="E22">
        <f t="shared" si="0"/>
        <v>9.9846288028224475</v>
      </c>
      <c r="F22">
        <f t="shared" si="1"/>
        <v>0.1496153682300842</v>
      </c>
      <c r="G22">
        <f t="shared" si="2"/>
        <v>261.10243930142127</v>
      </c>
      <c r="H22">
        <f t="shared" si="3"/>
        <v>3.7103792554865294</v>
      </c>
      <c r="I22">
        <f t="shared" si="4"/>
        <v>1.8621098389278044</v>
      </c>
      <c r="J22">
        <f t="shared" si="5"/>
        <v>22.353311538696289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21.5404052734375</v>
      </c>
      <c r="P22" s="1">
        <v>22.353311538696289</v>
      </c>
      <c r="Q22" s="1">
        <v>21.320972442626953</v>
      </c>
      <c r="R22" s="1">
        <v>399.83367919921875</v>
      </c>
      <c r="S22" s="1">
        <v>386.11520385742187</v>
      </c>
      <c r="T22" s="1">
        <v>7.2078990936279297</v>
      </c>
      <c r="U22" s="1">
        <v>11.614346504211426</v>
      </c>
      <c r="V22" s="1">
        <v>20.424655914306641</v>
      </c>
      <c r="W22" s="1">
        <v>32.910980224609375</v>
      </c>
      <c r="X22" s="1">
        <v>499.35269165039062</v>
      </c>
      <c r="Y22" s="1">
        <v>1698.7235107421875</v>
      </c>
      <c r="Z22" s="1">
        <v>4.771949291229248</v>
      </c>
      <c r="AA22" s="1">
        <v>73.109184265136719</v>
      </c>
      <c r="AB22" s="1">
        <v>2.0285837650299072</v>
      </c>
      <c r="AC22" s="1">
        <v>0.54408270120620728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0.83225448608398422</v>
      </c>
      <c r="AL22">
        <f t="shared" si="9"/>
        <v>3.7103792554865293E-3</v>
      </c>
      <c r="AM22">
        <f t="shared" si="10"/>
        <v>295.50331153869627</v>
      </c>
      <c r="AN22">
        <f t="shared" si="11"/>
        <v>294.69040527343748</v>
      </c>
      <c r="AO22">
        <f t="shared" si="12"/>
        <v>271.79575564364131</v>
      </c>
      <c r="AP22">
        <f t="shared" si="13"/>
        <v>1.1790414375956821</v>
      </c>
      <c r="AQ22">
        <f t="shared" si="14"/>
        <v>2.7112252376233439</v>
      </c>
      <c r="AR22">
        <f t="shared" si="15"/>
        <v>37.084605236338753</v>
      </c>
      <c r="AS22">
        <f t="shared" si="16"/>
        <v>25.470258732127327</v>
      </c>
      <c r="AT22">
        <f t="shared" si="17"/>
        <v>21.946858406066895</v>
      </c>
      <c r="AU22">
        <f t="shared" si="18"/>
        <v>2.6449191379079466</v>
      </c>
      <c r="AV22">
        <f t="shared" si="19"/>
        <v>0.14212786385123377</v>
      </c>
      <c r="AW22">
        <f t="shared" si="20"/>
        <v>0.84911539869553965</v>
      </c>
      <c r="AX22">
        <f t="shared" si="21"/>
        <v>1.7958037392124071</v>
      </c>
      <c r="AY22">
        <f t="shared" si="22"/>
        <v>8.9473585365697592E-2</v>
      </c>
      <c r="AZ22">
        <f t="shared" si="23"/>
        <v>19.088986346964283</v>
      </c>
      <c r="BA22">
        <f t="shared" si="24"/>
        <v>0.67622936546636681</v>
      </c>
      <c r="BB22">
        <f t="shared" si="25"/>
        <v>33.127364860525141</v>
      </c>
      <c r="BC22">
        <f t="shared" si="26"/>
        <v>381.3689895174964</v>
      </c>
      <c r="BD22">
        <f t="shared" si="27"/>
        <v>8.6730817250371319E-3</v>
      </c>
    </row>
    <row r="23" spans="1:108" x14ac:dyDescent="0.25">
      <c r="A23" s="1">
        <v>14</v>
      </c>
      <c r="B23" s="1" t="s">
        <v>75</v>
      </c>
      <c r="C23" s="1">
        <v>24.5</v>
      </c>
      <c r="D23" s="1">
        <v>0</v>
      </c>
      <c r="E23">
        <f t="shared" si="0"/>
        <v>9.9860985614708966</v>
      </c>
      <c r="F23">
        <f t="shared" si="1"/>
        <v>0.14961315947343271</v>
      </c>
      <c r="G23">
        <f t="shared" si="2"/>
        <v>261.09086848275086</v>
      </c>
      <c r="H23">
        <f t="shared" si="3"/>
        <v>3.7103002781065797</v>
      </c>
      <c r="I23">
        <f t="shared" si="4"/>
        <v>1.8620904001151968</v>
      </c>
      <c r="J23">
        <f t="shared" si="5"/>
        <v>22.353054046630859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21.541189193725586</v>
      </c>
      <c r="P23" s="1">
        <v>22.353054046630859</v>
      </c>
      <c r="Q23" s="1">
        <v>21.321504592895508</v>
      </c>
      <c r="R23" s="1">
        <v>399.84164428710937</v>
      </c>
      <c r="S23" s="1">
        <v>386.12142944335937</v>
      </c>
      <c r="T23" s="1">
        <v>7.2077236175537109</v>
      </c>
      <c r="U23" s="1">
        <v>11.614072799682617</v>
      </c>
      <c r="V23" s="1">
        <v>20.423105239868164</v>
      </c>
      <c r="W23" s="1">
        <v>32.90850830078125</v>
      </c>
      <c r="X23" s="1">
        <v>499.35333251953125</v>
      </c>
      <c r="Y23" s="1">
        <v>1698.7357177734375</v>
      </c>
      <c r="Z23" s="1">
        <v>4.6833553314208984</v>
      </c>
      <c r="AA23" s="1">
        <v>73.108924865722656</v>
      </c>
      <c r="AB23" s="1">
        <v>2.0285837650299072</v>
      </c>
      <c r="AC23" s="1">
        <v>0.54408270120620728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0.83225555419921871</v>
      </c>
      <c r="AL23">
        <f t="shared" si="9"/>
        <v>3.7103002781065796E-3</v>
      </c>
      <c r="AM23">
        <f t="shared" si="10"/>
        <v>295.50305404663084</v>
      </c>
      <c r="AN23">
        <f t="shared" si="11"/>
        <v>294.69118919372556</v>
      </c>
      <c r="AO23">
        <f t="shared" si="12"/>
        <v>271.79770876859766</v>
      </c>
      <c r="AP23">
        <f t="shared" si="13"/>
        <v>1.1792433048144824</v>
      </c>
      <c r="AQ23">
        <f t="shared" si="14"/>
        <v>2.7111827758122264</v>
      </c>
      <c r="AR23">
        <f t="shared" si="15"/>
        <v>37.084156015039042</v>
      </c>
      <c r="AS23">
        <f t="shared" si="16"/>
        <v>25.470083215356425</v>
      </c>
      <c r="AT23">
        <f t="shared" si="17"/>
        <v>21.947121620178223</v>
      </c>
      <c r="AU23">
        <f t="shared" si="18"/>
        <v>2.6449616133990506</v>
      </c>
      <c r="AV23">
        <f t="shared" si="19"/>
        <v>0.1421258706358193</v>
      </c>
      <c r="AW23">
        <f t="shared" si="20"/>
        <v>0.84909237569702967</v>
      </c>
      <c r="AX23">
        <f t="shared" si="21"/>
        <v>1.7958692377020209</v>
      </c>
      <c r="AY23">
        <f t="shared" si="22"/>
        <v>8.9472321486984044E-2</v>
      </c>
      <c r="AZ23">
        <f t="shared" si="23"/>
        <v>19.088072687031708</v>
      </c>
      <c r="BA23">
        <f t="shared" si="24"/>
        <v>0.67618849557027916</v>
      </c>
      <c r="BB23">
        <f t="shared" si="25"/>
        <v>33.126990991622776</v>
      </c>
      <c r="BC23">
        <f t="shared" si="26"/>
        <v>381.37451645056348</v>
      </c>
      <c r="BD23">
        <f t="shared" si="27"/>
        <v>8.6741348154599496E-3</v>
      </c>
    </row>
    <row r="24" spans="1:108" x14ac:dyDescent="0.25">
      <c r="A24" s="1">
        <v>15</v>
      </c>
      <c r="B24" s="1" t="s">
        <v>75</v>
      </c>
      <c r="C24" s="1">
        <v>25</v>
      </c>
      <c r="D24" s="1">
        <v>0</v>
      </c>
      <c r="E24">
        <f t="shared" si="0"/>
        <v>9.9944981476221706</v>
      </c>
      <c r="F24">
        <f t="shared" si="1"/>
        <v>0.14953317047891954</v>
      </c>
      <c r="G24">
        <f t="shared" si="2"/>
        <v>260.95951700910206</v>
      </c>
      <c r="H24">
        <f t="shared" si="3"/>
        <v>3.7083762075345734</v>
      </c>
      <c r="I24">
        <f t="shared" si="4"/>
        <v>1.8620774578565986</v>
      </c>
      <c r="J24">
        <f t="shared" si="5"/>
        <v>22.352001190185547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21.541732788085938</v>
      </c>
      <c r="P24" s="1">
        <v>22.352001190185547</v>
      </c>
      <c r="Q24" s="1">
        <v>21.322172164916992</v>
      </c>
      <c r="R24" s="1">
        <v>399.86810302734375</v>
      </c>
      <c r="S24" s="1">
        <v>386.138671875</v>
      </c>
      <c r="T24" s="1">
        <v>7.2078046798706055</v>
      </c>
      <c r="U24" s="1">
        <v>11.611859321594238</v>
      </c>
      <c r="V24" s="1">
        <v>20.42268180847168</v>
      </c>
      <c r="W24" s="1">
        <v>32.90118408203125</v>
      </c>
      <c r="X24" s="1">
        <v>499.35552978515625</v>
      </c>
      <c r="Y24" s="1">
        <v>1698.7337646484375</v>
      </c>
      <c r="Z24" s="1">
        <v>4.6796579360961914</v>
      </c>
      <c r="AA24" s="1">
        <v>73.109024047851563</v>
      </c>
      <c r="AB24" s="1">
        <v>2.0285837650299072</v>
      </c>
      <c r="AC24" s="1">
        <v>0.54408270120620728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0.83225921630859367</v>
      </c>
      <c r="AL24">
        <f t="shared" si="9"/>
        <v>3.7083762075345735E-3</v>
      </c>
      <c r="AM24">
        <f t="shared" si="10"/>
        <v>295.50200119018552</v>
      </c>
      <c r="AN24">
        <f t="shared" si="11"/>
        <v>294.69173278808591</v>
      </c>
      <c r="AO24">
        <f t="shared" si="12"/>
        <v>271.79739626860464</v>
      </c>
      <c r="AP24">
        <f t="shared" si="13"/>
        <v>1.1804605719075556</v>
      </c>
      <c r="AQ24">
        <f t="shared" si="14"/>
        <v>2.7110091602393012</v>
      </c>
      <c r="AR24">
        <f t="shared" si="15"/>
        <v>37.081730956562659</v>
      </c>
      <c r="AS24">
        <f t="shared" si="16"/>
        <v>25.46987163496842</v>
      </c>
      <c r="AT24">
        <f t="shared" si="17"/>
        <v>21.946866989135742</v>
      </c>
      <c r="AU24">
        <f t="shared" si="18"/>
        <v>2.6449205229688904</v>
      </c>
      <c r="AV24">
        <f t="shared" si="19"/>
        <v>0.1420536853724737</v>
      </c>
      <c r="AW24">
        <f t="shared" si="20"/>
        <v>0.84893170238270255</v>
      </c>
      <c r="AX24">
        <f t="shared" si="21"/>
        <v>1.7959888205861878</v>
      </c>
      <c r="AY24">
        <f t="shared" si="22"/>
        <v>8.942654967923945E-2</v>
      </c>
      <c r="AZ24">
        <f t="shared" si="23"/>
        <v>19.078495604534172</v>
      </c>
      <c r="BA24">
        <f t="shared" si="24"/>
        <v>0.67581813482172881</v>
      </c>
      <c r="BB24">
        <f t="shared" si="25"/>
        <v>33.121542805096482</v>
      </c>
      <c r="BC24">
        <f t="shared" si="26"/>
        <v>381.38776612122842</v>
      </c>
      <c r="BD24">
        <f t="shared" si="27"/>
        <v>8.6797015430930876E-3</v>
      </c>
      <c r="BE24">
        <f>AVERAGE(E10:E24)</f>
        <v>10.008428024468943</v>
      </c>
      <c r="BF24">
        <f t="shared" ref="BF24:DD24" si="28">AVERAGE(F10:F24)</f>
        <v>0.14953830401646806</v>
      </c>
      <c r="BG24">
        <f t="shared" si="28"/>
        <v>260.78161409623095</v>
      </c>
      <c r="BH24">
        <f t="shared" si="28"/>
        <v>3.7080493266958121</v>
      </c>
      <c r="BI24">
        <f t="shared" si="28"/>
        <v>1.861862346716856</v>
      </c>
      <c r="BJ24">
        <f t="shared" si="28"/>
        <v>22.350601959228516</v>
      </c>
      <c r="BK24">
        <f t="shared" si="28"/>
        <v>6</v>
      </c>
      <c r="BL24">
        <f t="shared" si="28"/>
        <v>1.4200000166893005</v>
      </c>
      <c r="BM24">
        <f t="shared" si="28"/>
        <v>1</v>
      </c>
      <c r="BN24">
        <f t="shared" si="28"/>
        <v>2.8400000333786011</v>
      </c>
      <c r="BO24">
        <f t="shared" si="28"/>
        <v>21.536663182576497</v>
      </c>
      <c r="BP24">
        <f t="shared" si="28"/>
        <v>22.350601959228516</v>
      </c>
      <c r="BQ24">
        <f t="shared" si="28"/>
        <v>21.317433547973632</v>
      </c>
      <c r="BR24">
        <f t="shared" si="28"/>
        <v>399.85273844401041</v>
      </c>
      <c r="BS24">
        <f t="shared" si="28"/>
        <v>386.10692545572914</v>
      </c>
      <c r="BT24">
        <f t="shared" si="28"/>
        <v>7.2079588890075685</v>
      </c>
      <c r="BU24">
        <f t="shared" si="28"/>
        <v>11.611606470743816</v>
      </c>
      <c r="BV24">
        <f t="shared" si="28"/>
        <v>20.429529825846355</v>
      </c>
      <c r="BW24">
        <f t="shared" si="28"/>
        <v>32.910794576009117</v>
      </c>
      <c r="BX24">
        <f t="shared" si="28"/>
        <v>499.3577941894531</v>
      </c>
      <c r="BY24">
        <f t="shared" si="28"/>
        <v>1698.7231119791666</v>
      </c>
      <c r="BZ24">
        <f t="shared" si="28"/>
        <v>4.7925554275512692</v>
      </c>
      <c r="CA24">
        <f t="shared" si="28"/>
        <v>73.109277852376309</v>
      </c>
      <c r="CB24">
        <f t="shared" si="28"/>
        <v>2.0285837650299072</v>
      </c>
      <c r="CC24">
        <f t="shared" si="28"/>
        <v>0.54408270120620728</v>
      </c>
      <c r="CD24">
        <f t="shared" si="28"/>
        <v>1</v>
      </c>
      <c r="CE24">
        <f t="shared" si="28"/>
        <v>-0.21956524252891541</v>
      </c>
      <c r="CF24">
        <f t="shared" si="28"/>
        <v>2.737391471862793</v>
      </c>
      <c r="CG24">
        <f t="shared" si="28"/>
        <v>1</v>
      </c>
      <c r="CH24">
        <f t="shared" si="28"/>
        <v>0</v>
      </c>
      <c r="CI24">
        <f t="shared" si="28"/>
        <v>0.15999999642372131</v>
      </c>
      <c r="CJ24">
        <f t="shared" si="28"/>
        <v>111115</v>
      </c>
      <c r="CK24">
        <f t="shared" si="28"/>
        <v>0.83226299031575501</v>
      </c>
      <c r="CL24">
        <f t="shared" si="28"/>
        <v>3.7080493266958134E-3</v>
      </c>
      <c r="CM24">
        <f t="shared" si="28"/>
        <v>295.5006019592285</v>
      </c>
      <c r="CN24">
        <f t="shared" si="28"/>
        <v>294.68666318257652</v>
      </c>
      <c r="CO24">
        <f t="shared" si="28"/>
        <v>271.7956918415594</v>
      </c>
      <c r="CP24">
        <f t="shared" si="28"/>
        <v>1.1801341964451277</v>
      </c>
      <c r="CQ24">
        <f t="shared" si="28"/>
        <v>2.7107785102881774</v>
      </c>
      <c r="CR24">
        <f t="shared" si="28"/>
        <v>37.078447365335862</v>
      </c>
      <c r="CS24">
        <f t="shared" si="28"/>
        <v>25.46684089459205</v>
      </c>
      <c r="CT24">
        <f t="shared" si="28"/>
        <v>21.943632570902505</v>
      </c>
      <c r="CU24">
        <f t="shared" si="28"/>
        <v>2.6443986757338243</v>
      </c>
      <c r="CV24">
        <f t="shared" si="28"/>
        <v>0.1420583167467839</v>
      </c>
      <c r="CW24">
        <f t="shared" si="28"/>
        <v>0.84891616357132116</v>
      </c>
      <c r="CX24">
        <f t="shared" si="28"/>
        <v>1.7954825121625035</v>
      </c>
      <c r="CY24">
        <f t="shared" si="28"/>
        <v>8.942948649445509E-2</v>
      </c>
      <c r="CZ24">
        <f t="shared" si="28"/>
        <v>19.065555475803485</v>
      </c>
      <c r="DA24">
        <f t="shared" si="28"/>
        <v>0.67541291215606725</v>
      </c>
      <c r="DB24">
        <f t="shared" si="28"/>
        <v>33.123815286904161</v>
      </c>
      <c r="DC24">
        <f t="shared" si="28"/>
        <v>381.34939810564697</v>
      </c>
      <c r="DD24">
        <f t="shared" si="28"/>
        <v>8.693269969478468E-3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062216-stm-vaoc3_1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2016-09-07T17:57:47Z</dcterms:created>
  <dcterms:modified xsi:type="dcterms:W3CDTF">2016-09-07T17:57:47Z</dcterms:modified>
</cp:coreProperties>
</file>