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\2016\LICOR data\"/>
    </mc:Choice>
  </mc:AlternateContent>
  <bookViews>
    <workbookView xWindow="0" yWindow="0" windowWidth="24750" windowHeight="15480"/>
  </bookViews>
  <sheets>
    <sheet name="062716-stm-vaoc7_" sheetId="1" r:id="rId1"/>
  </sheets>
  <calcPr calcId="152511"/>
</workbook>
</file>

<file path=xl/calcChain.xml><?xml version="1.0" encoding="utf-8"?>
<calcChain xmlns="http://schemas.openxmlformats.org/spreadsheetml/2006/main">
  <c r="DD62" i="1" l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L12" i="1"/>
  <c r="N12" i="1" s="1"/>
  <c r="AK12" i="1"/>
  <c r="E12" i="1" s="1"/>
  <c r="AL12" i="1"/>
  <c r="AM12" i="1"/>
  <c r="AN12" i="1"/>
  <c r="AO12" i="1"/>
  <c r="AP12" i="1" s="1"/>
  <c r="J12" i="1" s="1"/>
  <c r="AQ12" i="1" s="1"/>
  <c r="AT12" i="1"/>
  <c r="AU12" i="1"/>
  <c r="AX12" i="1" s="1"/>
  <c r="AW12" i="1"/>
  <c r="E13" i="1"/>
  <c r="H13" i="1"/>
  <c r="L13" i="1"/>
  <c r="N13" i="1" s="1"/>
  <c r="BC13" i="1" s="1"/>
  <c r="AK13" i="1"/>
  <c r="AL13" i="1"/>
  <c r="AM13" i="1"/>
  <c r="AN13" i="1"/>
  <c r="AO13" i="1"/>
  <c r="AT13" i="1"/>
  <c r="AU13" i="1" s="1"/>
  <c r="AW13" i="1"/>
  <c r="AX13" i="1"/>
  <c r="E14" i="1"/>
  <c r="H14" i="1"/>
  <c r="L14" i="1"/>
  <c r="N14" i="1" s="1"/>
  <c r="BC14" i="1" s="1"/>
  <c r="AK14" i="1"/>
  <c r="AL14" i="1"/>
  <c r="AM14" i="1"/>
  <c r="AN14" i="1"/>
  <c r="AO14" i="1"/>
  <c r="AP14" i="1"/>
  <c r="J14" i="1" s="1"/>
  <c r="AQ14" i="1"/>
  <c r="I14" i="1" s="1"/>
  <c r="AT14" i="1"/>
  <c r="AU14" i="1"/>
  <c r="AX14" i="1" s="1"/>
  <c r="AW14" i="1"/>
  <c r="L15" i="1"/>
  <c r="N15" i="1"/>
  <c r="AK15" i="1"/>
  <c r="E15" i="1" s="1"/>
  <c r="BC15" i="1" s="1"/>
  <c r="AM15" i="1"/>
  <c r="AN15" i="1"/>
  <c r="AO15" i="1"/>
  <c r="AT15" i="1"/>
  <c r="AU15" i="1"/>
  <c r="AW15" i="1"/>
  <c r="AX15" i="1"/>
  <c r="E16" i="1"/>
  <c r="H16" i="1"/>
  <c r="L16" i="1"/>
  <c r="AP16" i="1" s="1"/>
  <c r="J16" i="1" s="1"/>
  <c r="AQ16" i="1" s="1"/>
  <c r="N16" i="1"/>
  <c r="AK16" i="1"/>
  <c r="AL16" i="1"/>
  <c r="AM16" i="1"/>
  <c r="AN16" i="1"/>
  <c r="AO16" i="1"/>
  <c r="AT16" i="1"/>
  <c r="AU16" i="1" s="1"/>
  <c r="AX16" i="1" s="1"/>
  <c r="AW16" i="1"/>
  <c r="L17" i="1"/>
  <c r="N17" i="1" s="1"/>
  <c r="AK17" i="1"/>
  <c r="E17" i="1" s="1"/>
  <c r="AL17" i="1"/>
  <c r="AM17" i="1"/>
  <c r="AN17" i="1"/>
  <c r="AO17" i="1"/>
  <c r="AP17" i="1"/>
  <c r="J17" i="1" s="1"/>
  <c r="AQ17" i="1"/>
  <c r="I17" i="1" s="1"/>
  <c r="AR17" i="1"/>
  <c r="AS17" i="1" s="1"/>
  <c r="AV17" i="1" s="1"/>
  <c r="F17" i="1" s="1"/>
  <c r="AY17" i="1" s="1"/>
  <c r="G17" i="1" s="1"/>
  <c r="AT17" i="1"/>
  <c r="AU17" i="1"/>
  <c r="AX17" i="1" s="1"/>
  <c r="AW17" i="1"/>
  <c r="E18" i="1"/>
  <c r="H18" i="1"/>
  <c r="L18" i="1"/>
  <c r="N18" i="1"/>
  <c r="AK18" i="1"/>
  <c r="AL18" i="1"/>
  <c r="AM18" i="1"/>
  <c r="AN18" i="1"/>
  <c r="AP18" i="1" s="1"/>
  <c r="J18" i="1" s="1"/>
  <c r="AQ18" i="1" s="1"/>
  <c r="AO18" i="1"/>
  <c r="AT18" i="1"/>
  <c r="AU18" i="1" s="1"/>
  <c r="AW18" i="1"/>
  <c r="AX18" i="1"/>
  <c r="BC18" i="1"/>
  <c r="E19" i="1"/>
  <c r="H19" i="1"/>
  <c r="L19" i="1"/>
  <c r="N19" i="1" s="1"/>
  <c r="BC19" i="1" s="1"/>
  <c r="AK19" i="1"/>
  <c r="AL19" i="1"/>
  <c r="AM19" i="1"/>
  <c r="AN19" i="1"/>
  <c r="AO19" i="1"/>
  <c r="AP19" i="1"/>
  <c r="J19" i="1" s="1"/>
  <c r="AQ19" i="1" s="1"/>
  <c r="AT19" i="1"/>
  <c r="AU19" i="1"/>
  <c r="AX19" i="1" s="1"/>
  <c r="AW19" i="1"/>
  <c r="L20" i="1"/>
  <c r="N20" i="1" s="1"/>
  <c r="BC20" i="1" s="1"/>
  <c r="AK20" i="1"/>
  <c r="E20" i="1" s="1"/>
  <c r="AL20" i="1"/>
  <c r="H20" i="1" s="1"/>
  <c r="AM20" i="1"/>
  <c r="AN20" i="1"/>
  <c r="AO20" i="1"/>
  <c r="AT20" i="1"/>
  <c r="AU20" i="1"/>
  <c r="AW20" i="1"/>
  <c r="AX20" i="1"/>
  <c r="E21" i="1"/>
  <c r="H21" i="1"/>
  <c r="L21" i="1"/>
  <c r="AP21" i="1" s="1"/>
  <c r="J21" i="1" s="1"/>
  <c r="AQ21" i="1" s="1"/>
  <c r="AK21" i="1"/>
  <c r="AL21" i="1"/>
  <c r="AM21" i="1"/>
  <c r="AN21" i="1"/>
  <c r="AO21" i="1"/>
  <c r="AT21" i="1"/>
  <c r="AU21" i="1"/>
  <c r="AW21" i="1"/>
  <c r="AX21" i="1"/>
  <c r="L22" i="1"/>
  <c r="N22" i="1" s="1"/>
  <c r="AK22" i="1"/>
  <c r="E22" i="1" s="1"/>
  <c r="AL22" i="1"/>
  <c r="AM22" i="1"/>
  <c r="AN22" i="1"/>
  <c r="AP22" i="1" s="1"/>
  <c r="J22" i="1" s="1"/>
  <c r="AQ22" i="1" s="1"/>
  <c r="AO22" i="1"/>
  <c r="AT22" i="1"/>
  <c r="AU22" i="1"/>
  <c r="AX22" i="1" s="1"/>
  <c r="AW22" i="1"/>
  <c r="E23" i="1"/>
  <c r="H23" i="1"/>
  <c r="L23" i="1"/>
  <c r="N23" i="1" s="1"/>
  <c r="BC23" i="1" s="1"/>
  <c r="AK23" i="1"/>
  <c r="AL23" i="1"/>
  <c r="AM23" i="1"/>
  <c r="AN23" i="1"/>
  <c r="AO23" i="1"/>
  <c r="AT23" i="1"/>
  <c r="AU23" i="1" s="1"/>
  <c r="AW23" i="1"/>
  <c r="AX23" i="1"/>
  <c r="E24" i="1"/>
  <c r="H24" i="1"/>
  <c r="L24" i="1"/>
  <c r="N24" i="1" s="1"/>
  <c r="BC24" i="1" s="1"/>
  <c r="AK24" i="1"/>
  <c r="AL24" i="1"/>
  <c r="AM24" i="1"/>
  <c r="AN24" i="1"/>
  <c r="AO24" i="1"/>
  <c r="AP24" i="1"/>
  <c r="J24" i="1" s="1"/>
  <c r="AQ24" i="1" s="1"/>
  <c r="AT24" i="1"/>
  <c r="AU24" i="1" s="1"/>
  <c r="AX24" i="1" s="1"/>
  <c r="AW24" i="1"/>
  <c r="L25" i="1"/>
  <c r="N25" i="1"/>
  <c r="AK25" i="1"/>
  <c r="E25" i="1" s="1"/>
  <c r="BC25" i="1" s="1"/>
  <c r="AL25" i="1"/>
  <c r="H25" i="1" s="1"/>
  <c r="AM25" i="1"/>
  <c r="AN25" i="1"/>
  <c r="AO25" i="1"/>
  <c r="AT25" i="1"/>
  <c r="AU25" i="1"/>
  <c r="AW25" i="1"/>
  <c r="AX25" i="1"/>
  <c r="E26" i="1"/>
  <c r="BC26" i="1" s="1"/>
  <c r="H26" i="1"/>
  <c r="L26" i="1"/>
  <c r="AP26" i="1" s="1"/>
  <c r="J26" i="1" s="1"/>
  <c r="AQ26" i="1" s="1"/>
  <c r="N26" i="1"/>
  <c r="AK26" i="1"/>
  <c r="AL26" i="1"/>
  <c r="AM26" i="1"/>
  <c r="AN26" i="1"/>
  <c r="AO26" i="1"/>
  <c r="AT26" i="1"/>
  <c r="AU26" i="1"/>
  <c r="AX26" i="1" s="1"/>
  <c r="AW26" i="1"/>
  <c r="L29" i="1"/>
  <c r="N29" i="1" s="1"/>
  <c r="AK29" i="1"/>
  <c r="E29" i="1" s="1"/>
  <c r="AL29" i="1"/>
  <c r="AM29" i="1"/>
  <c r="AN29" i="1"/>
  <c r="AO29" i="1"/>
  <c r="AP29" i="1"/>
  <c r="J29" i="1" s="1"/>
  <c r="AQ29" i="1"/>
  <c r="I29" i="1" s="1"/>
  <c r="AR29" i="1"/>
  <c r="AS29" i="1" s="1"/>
  <c r="AV29" i="1" s="1"/>
  <c r="F29" i="1" s="1"/>
  <c r="AY29" i="1" s="1"/>
  <c r="G29" i="1" s="1"/>
  <c r="AT29" i="1"/>
  <c r="AU29" i="1"/>
  <c r="AX29" i="1" s="1"/>
  <c r="AW29" i="1"/>
  <c r="E30" i="1"/>
  <c r="H30" i="1"/>
  <c r="L30" i="1"/>
  <c r="N30" i="1"/>
  <c r="AK30" i="1"/>
  <c r="AL30" i="1"/>
  <c r="AM30" i="1"/>
  <c r="AN30" i="1"/>
  <c r="AP30" i="1" s="1"/>
  <c r="J30" i="1" s="1"/>
  <c r="AQ30" i="1" s="1"/>
  <c r="AO30" i="1"/>
  <c r="AT30" i="1"/>
  <c r="AU30" i="1" s="1"/>
  <c r="AW30" i="1"/>
  <c r="AX30" i="1"/>
  <c r="BC30" i="1"/>
  <c r="H31" i="1"/>
  <c r="L31" i="1"/>
  <c r="N31" i="1" s="1"/>
  <c r="AK31" i="1"/>
  <c r="E31" i="1" s="1"/>
  <c r="AL31" i="1"/>
  <c r="AM31" i="1"/>
  <c r="AN31" i="1"/>
  <c r="AO31" i="1"/>
  <c r="AP31" i="1"/>
  <c r="J31" i="1" s="1"/>
  <c r="AQ31" i="1"/>
  <c r="I31" i="1" s="1"/>
  <c r="AR31" i="1"/>
  <c r="AS31" i="1"/>
  <c r="AV31" i="1" s="1"/>
  <c r="F31" i="1" s="1"/>
  <c r="AY31" i="1" s="1"/>
  <c r="G31" i="1" s="1"/>
  <c r="AT31" i="1"/>
  <c r="AU31" i="1"/>
  <c r="AX31" i="1" s="1"/>
  <c r="AW31" i="1"/>
  <c r="L32" i="1"/>
  <c r="N32" i="1"/>
  <c r="AK32" i="1"/>
  <c r="E32" i="1" s="1"/>
  <c r="AL32" i="1"/>
  <c r="H32" i="1" s="1"/>
  <c r="AM32" i="1"/>
  <c r="AN32" i="1"/>
  <c r="AO32" i="1"/>
  <c r="AT32" i="1"/>
  <c r="AU32" i="1"/>
  <c r="AW32" i="1"/>
  <c r="AX32" i="1"/>
  <c r="BC32" i="1"/>
  <c r="E33" i="1"/>
  <c r="H33" i="1"/>
  <c r="L33" i="1"/>
  <c r="AP33" i="1" s="1"/>
  <c r="J33" i="1" s="1"/>
  <c r="AQ33" i="1" s="1"/>
  <c r="N33" i="1"/>
  <c r="AK33" i="1"/>
  <c r="AL33" i="1"/>
  <c r="AM33" i="1"/>
  <c r="AN33" i="1"/>
  <c r="AO33" i="1"/>
  <c r="AT33" i="1"/>
  <c r="AU33" i="1"/>
  <c r="AW33" i="1"/>
  <c r="AX33" i="1"/>
  <c r="BC33" i="1"/>
  <c r="L34" i="1"/>
  <c r="N34" i="1" s="1"/>
  <c r="AK34" i="1"/>
  <c r="E34" i="1" s="1"/>
  <c r="AL34" i="1"/>
  <c r="AM34" i="1"/>
  <c r="AP34" i="1" s="1"/>
  <c r="J34" i="1" s="1"/>
  <c r="AQ34" i="1" s="1"/>
  <c r="AN34" i="1"/>
  <c r="AO34" i="1"/>
  <c r="AT34" i="1"/>
  <c r="AU34" i="1"/>
  <c r="AX34" i="1" s="1"/>
  <c r="AW34" i="1"/>
  <c r="E35" i="1"/>
  <c r="H35" i="1"/>
  <c r="L35" i="1"/>
  <c r="N35" i="1"/>
  <c r="AK35" i="1"/>
  <c r="AL35" i="1"/>
  <c r="AM35" i="1"/>
  <c r="AN35" i="1"/>
  <c r="AO35" i="1"/>
  <c r="AT35" i="1"/>
  <c r="AU35" i="1" s="1"/>
  <c r="AX35" i="1" s="1"/>
  <c r="AW35" i="1"/>
  <c r="BC35" i="1"/>
  <c r="H36" i="1"/>
  <c r="L36" i="1"/>
  <c r="N36" i="1" s="1"/>
  <c r="AK36" i="1"/>
  <c r="E36" i="1" s="1"/>
  <c r="AL36" i="1"/>
  <c r="AM36" i="1"/>
  <c r="AN36" i="1"/>
  <c r="AO36" i="1"/>
  <c r="AP36" i="1"/>
  <c r="J36" i="1" s="1"/>
  <c r="AQ36" i="1" s="1"/>
  <c r="AT36" i="1"/>
  <c r="AU36" i="1" s="1"/>
  <c r="AX36" i="1" s="1"/>
  <c r="AW36" i="1"/>
  <c r="L37" i="1"/>
  <c r="N37" i="1"/>
  <c r="AK37" i="1"/>
  <c r="E37" i="1" s="1"/>
  <c r="BC37" i="1" s="1"/>
  <c r="AL37" i="1"/>
  <c r="H37" i="1" s="1"/>
  <c r="AM37" i="1"/>
  <c r="AN37" i="1"/>
  <c r="AO37" i="1"/>
  <c r="AT37" i="1"/>
  <c r="AU37" i="1"/>
  <c r="AW37" i="1"/>
  <c r="AX37" i="1"/>
  <c r="E38" i="1"/>
  <c r="BC38" i="1" s="1"/>
  <c r="H38" i="1"/>
  <c r="L38" i="1"/>
  <c r="AP38" i="1" s="1"/>
  <c r="J38" i="1" s="1"/>
  <c r="AQ38" i="1" s="1"/>
  <c r="N38" i="1"/>
  <c r="AK38" i="1"/>
  <c r="AL38" i="1"/>
  <c r="AM38" i="1"/>
  <c r="AN38" i="1"/>
  <c r="AO38" i="1"/>
  <c r="AT38" i="1"/>
  <c r="AU38" i="1"/>
  <c r="AX38" i="1" s="1"/>
  <c r="AW38" i="1"/>
  <c r="L39" i="1"/>
  <c r="N39" i="1" s="1"/>
  <c r="AK39" i="1"/>
  <c r="E39" i="1" s="1"/>
  <c r="AL39" i="1"/>
  <c r="AM39" i="1"/>
  <c r="AN39" i="1"/>
  <c r="AO39" i="1"/>
  <c r="AP39" i="1"/>
  <c r="J39" i="1" s="1"/>
  <c r="AQ39" i="1"/>
  <c r="I39" i="1" s="1"/>
  <c r="AR39" i="1"/>
  <c r="AS39" i="1" s="1"/>
  <c r="AV39" i="1" s="1"/>
  <c r="F39" i="1" s="1"/>
  <c r="AY39" i="1" s="1"/>
  <c r="G39" i="1" s="1"/>
  <c r="AT39" i="1"/>
  <c r="AU39" i="1"/>
  <c r="AX39" i="1" s="1"/>
  <c r="AW39" i="1"/>
  <c r="E40" i="1"/>
  <c r="H40" i="1"/>
  <c r="L40" i="1"/>
  <c r="N40" i="1"/>
  <c r="AK40" i="1"/>
  <c r="AL40" i="1"/>
  <c r="AM40" i="1"/>
  <c r="AN40" i="1"/>
  <c r="AO40" i="1"/>
  <c r="AP40" i="1" s="1"/>
  <c r="J40" i="1" s="1"/>
  <c r="AQ40" i="1" s="1"/>
  <c r="AT40" i="1"/>
  <c r="AU40" i="1" s="1"/>
  <c r="AW40" i="1"/>
  <c r="AX40" i="1"/>
  <c r="BC40" i="1"/>
  <c r="H41" i="1"/>
  <c r="L41" i="1"/>
  <c r="N41" i="1" s="1"/>
  <c r="AK41" i="1"/>
  <c r="E41" i="1" s="1"/>
  <c r="AL41" i="1"/>
  <c r="AM41" i="1"/>
  <c r="AN41" i="1"/>
  <c r="AO41" i="1"/>
  <c r="AP41" i="1"/>
  <c r="J41" i="1" s="1"/>
  <c r="AQ41" i="1"/>
  <c r="I41" i="1" s="1"/>
  <c r="AR41" i="1"/>
  <c r="AS41" i="1"/>
  <c r="AV41" i="1" s="1"/>
  <c r="F41" i="1" s="1"/>
  <c r="AY41" i="1" s="1"/>
  <c r="G41" i="1" s="1"/>
  <c r="AT41" i="1"/>
  <c r="AU41" i="1"/>
  <c r="AX41" i="1" s="1"/>
  <c r="AW41" i="1"/>
  <c r="L42" i="1"/>
  <c r="N42" i="1" s="1"/>
  <c r="BC42" i="1" s="1"/>
  <c r="AK42" i="1"/>
  <c r="E42" i="1" s="1"/>
  <c r="AL42" i="1"/>
  <c r="H42" i="1" s="1"/>
  <c r="AM42" i="1"/>
  <c r="AN42" i="1"/>
  <c r="AO42" i="1"/>
  <c r="AT42" i="1"/>
  <c r="AU42" i="1"/>
  <c r="AW42" i="1"/>
  <c r="AX42" i="1"/>
  <c r="E43" i="1"/>
  <c r="H43" i="1"/>
  <c r="L43" i="1"/>
  <c r="AP43" i="1" s="1"/>
  <c r="J43" i="1" s="1"/>
  <c r="AQ43" i="1" s="1"/>
  <c r="AK43" i="1"/>
  <c r="AL43" i="1"/>
  <c r="AM43" i="1"/>
  <c r="AN43" i="1"/>
  <c r="AO43" i="1"/>
  <c r="AT43" i="1"/>
  <c r="AU43" i="1"/>
  <c r="AW43" i="1"/>
  <c r="AX43" i="1"/>
  <c r="L46" i="1"/>
  <c r="N46" i="1" s="1"/>
  <c r="AK46" i="1"/>
  <c r="E46" i="1" s="1"/>
  <c r="AL46" i="1"/>
  <c r="AM46" i="1"/>
  <c r="AP46" i="1" s="1"/>
  <c r="J46" i="1" s="1"/>
  <c r="AQ46" i="1" s="1"/>
  <c r="AN46" i="1"/>
  <c r="AO46" i="1"/>
  <c r="AT46" i="1"/>
  <c r="AU46" i="1"/>
  <c r="AX46" i="1" s="1"/>
  <c r="AW46" i="1"/>
  <c r="E47" i="1"/>
  <c r="H47" i="1"/>
  <c r="L47" i="1"/>
  <c r="N47" i="1"/>
  <c r="AK47" i="1"/>
  <c r="AL47" i="1"/>
  <c r="AM47" i="1"/>
  <c r="AN47" i="1"/>
  <c r="AO47" i="1"/>
  <c r="AT47" i="1"/>
  <c r="AU47" i="1" s="1"/>
  <c r="AX47" i="1" s="1"/>
  <c r="AW47" i="1"/>
  <c r="BC47" i="1"/>
  <c r="H48" i="1"/>
  <c r="L48" i="1"/>
  <c r="N48" i="1" s="1"/>
  <c r="AK48" i="1"/>
  <c r="E48" i="1" s="1"/>
  <c r="AL48" i="1"/>
  <c r="AM48" i="1"/>
  <c r="AN48" i="1"/>
  <c r="AO48" i="1"/>
  <c r="AP48" i="1"/>
  <c r="J48" i="1" s="1"/>
  <c r="AQ48" i="1" s="1"/>
  <c r="AT48" i="1"/>
  <c r="AU48" i="1" s="1"/>
  <c r="AX48" i="1" s="1"/>
  <c r="AW48" i="1"/>
  <c r="L49" i="1"/>
  <c r="N49" i="1"/>
  <c r="AK49" i="1"/>
  <c r="E49" i="1" s="1"/>
  <c r="BC49" i="1" s="1"/>
  <c r="AL49" i="1"/>
  <c r="H49" i="1" s="1"/>
  <c r="AM49" i="1"/>
  <c r="AN49" i="1"/>
  <c r="AO49" i="1"/>
  <c r="AT49" i="1"/>
  <c r="AU49" i="1"/>
  <c r="AW49" i="1"/>
  <c r="AX49" i="1"/>
  <c r="E50" i="1"/>
  <c r="L50" i="1"/>
  <c r="N50" i="1"/>
  <c r="BC50" i="1" s="1"/>
  <c r="AK50" i="1"/>
  <c r="AL50" i="1" s="1"/>
  <c r="AM50" i="1"/>
  <c r="AN50" i="1"/>
  <c r="AO50" i="1"/>
  <c r="AT50" i="1"/>
  <c r="AU50" i="1"/>
  <c r="AX50" i="1" s="1"/>
  <c r="AW50" i="1"/>
  <c r="L51" i="1"/>
  <c r="N51" i="1" s="1"/>
  <c r="AK51" i="1"/>
  <c r="E51" i="1" s="1"/>
  <c r="AL51" i="1"/>
  <c r="AM51" i="1"/>
  <c r="AN51" i="1"/>
  <c r="AO51" i="1"/>
  <c r="AP51" i="1"/>
  <c r="J51" i="1" s="1"/>
  <c r="AQ51" i="1"/>
  <c r="I51" i="1" s="1"/>
  <c r="AR51" i="1"/>
  <c r="AS51" i="1" s="1"/>
  <c r="AV51" i="1" s="1"/>
  <c r="F51" i="1" s="1"/>
  <c r="AY51" i="1" s="1"/>
  <c r="G51" i="1" s="1"/>
  <c r="AT51" i="1"/>
  <c r="AU51" i="1"/>
  <c r="AX51" i="1" s="1"/>
  <c r="AW51" i="1"/>
  <c r="E52" i="1"/>
  <c r="H52" i="1"/>
  <c r="L52" i="1"/>
  <c r="N52" i="1"/>
  <c r="AK52" i="1"/>
  <c r="AL52" i="1"/>
  <c r="AM52" i="1"/>
  <c r="AN52" i="1"/>
  <c r="AO52" i="1"/>
  <c r="AP52" i="1" s="1"/>
  <c r="J52" i="1" s="1"/>
  <c r="AQ52" i="1" s="1"/>
  <c r="AT52" i="1"/>
  <c r="AU52" i="1" s="1"/>
  <c r="AW52" i="1"/>
  <c r="AX52" i="1"/>
  <c r="BC52" i="1"/>
  <c r="H53" i="1"/>
  <c r="L53" i="1"/>
  <c r="N53" i="1" s="1"/>
  <c r="AK53" i="1"/>
  <c r="E53" i="1" s="1"/>
  <c r="AL53" i="1"/>
  <c r="AM53" i="1"/>
  <c r="AN53" i="1"/>
  <c r="AO53" i="1"/>
  <c r="AP53" i="1"/>
  <c r="J53" i="1" s="1"/>
  <c r="AQ53" i="1"/>
  <c r="I53" i="1" s="1"/>
  <c r="AR53" i="1"/>
  <c r="AS53" i="1"/>
  <c r="AT53" i="1"/>
  <c r="AU53" i="1"/>
  <c r="AX53" i="1" s="1"/>
  <c r="AV53" i="1"/>
  <c r="F53" i="1" s="1"/>
  <c r="AY53" i="1" s="1"/>
  <c r="G53" i="1" s="1"/>
  <c r="AW53" i="1"/>
  <c r="L54" i="1"/>
  <c r="N54" i="1" s="1"/>
  <c r="BC54" i="1" s="1"/>
  <c r="AK54" i="1"/>
  <c r="E54" i="1" s="1"/>
  <c r="AL54" i="1"/>
  <c r="H54" i="1" s="1"/>
  <c r="AM54" i="1"/>
  <c r="AN54" i="1"/>
  <c r="AO54" i="1"/>
  <c r="AT54" i="1"/>
  <c r="AU54" i="1"/>
  <c r="AW54" i="1"/>
  <c r="AX54" i="1"/>
  <c r="E55" i="1"/>
  <c r="H55" i="1"/>
  <c r="L55" i="1"/>
  <c r="N55" i="1" s="1"/>
  <c r="BC55" i="1" s="1"/>
  <c r="AK55" i="1"/>
  <c r="AL55" i="1" s="1"/>
  <c r="AM55" i="1"/>
  <c r="AN55" i="1"/>
  <c r="AO55" i="1"/>
  <c r="AT55" i="1"/>
  <c r="AU55" i="1" s="1"/>
  <c r="AX55" i="1" s="1"/>
  <c r="AW55" i="1"/>
  <c r="L56" i="1"/>
  <c r="N56" i="1" s="1"/>
  <c r="AK56" i="1"/>
  <c r="E56" i="1" s="1"/>
  <c r="AL56" i="1"/>
  <c r="AM56" i="1"/>
  <c r="AN56" i="1"/>
  <c r="AO56" i="1"/>
  <c r="AP56" i="1" s="1"/>
  <c r="J56" i="1" s="1"/>
  <c r="AQ56" i="1" s="1"/>
  <c r="AT56" i="1"/>
  <c r="AU56" i="1"/>
  <c r="AX56" i="1" s="1"/>
  <c r="AW56" i="1"/>
  <c r="E57" i="1"/>
  <c r="H57" i="1"/>
  <c r="L57" i="1"/>
  <c r="N57" i="1"/>
  <c r="BC57" i="1" s="1"/>
  <c r="AK57" i="1"/>
  <c r="AL57" i="1"/>
  <c r="AM57" i="1"/>
  <c r="AN57" i="1"/>
  <c r="AO57" i="1"/>
  <c r="AT57" i="1"/>
  <c r="AU57" i="1" s="1"/>
  <c r="AW57" i="1"/>
  <c r="AX57" i="1"/>
  <c r="H58" i="1"/>
  <c r="L58" i="1"/>
  <c r="N58" i="1" s="1"/>
  <c r="AK58" i="1"/>
  <c r="E58" i="1" s="1"/>
  <c r="AL58" i="1"/>
  <c r="AM58" i="1"/>
  <c r="AN58" i="1"/>
  <c r="AO58" i="1"/>
  <c r="AP58" i="1"/>
  <c r="J58" i="1" s="1"/>
  <c r="AQ58" i="1"/>
  <c r="I58" i="1" s="1"/>
  <c r="AT58" i="1"/>
  <c r="AU58" i="1"/>
  <c r="AX58" i="1" s="1"/>
  <c r="AW58" i="1"/>
  <c r="L59" i="1"/>
  <c r="N59" i="1"/>
  <c r="AK59" i="1"/>
  <c r="E59" i="1" s="1"/>
  <c r="BC59" i="1" s="1"/>
  <c r="AL59" i="1"/>
  <c r="H59" i="1" s="1"/>
  <c r="AM59" i="1"/>
  <c r="AN59" i="1"/>
  <c r="AP59" i="1" s="1"/>
  <c r="J59" i="1" s="1"/>
  <c r="AQ59" i="1" s="1"/>
  <c r="AO59" i="1"/>
  <c r="AT59" i="1"/>
  <c r="AU59" i="1"/>
  <c r="AW59" i="1"/>
  <c r="AX59" i="1"/>
  <c r="E60" i="1"/>
  <c r="L60" i="1"/>
  <c r="N60" i="1"/>
  <c r="BC60" i="1" s="1"/>
  <c r="AK60" i="1"/>
  <c r="AL60" i="1" s="1"/>
  <c r="AM60" i="1"/>
  <c r="AN60" i="1"/>
  <c r="AO60" i="1"/>
  <c r="AT60" i="1"/>
  <c r="AU60" i="1" s="1"/>
  <c r="AX60" i="1" s="1"/>
  <c r="AW60" i="1"/>
  <c r="L61" i="1"/>
  <c r="N61" i="1" s="1"/>
  <c r="AK61" i="1"/>
  <c r="E61" i="1" s="1"/>
  <c r="AL61" i="1"/>
  <c r="AM61" i="1"/>
  <c r="AN61" i="1"/>
  <c r="AO61" i="1"/>
  <c r="AP61" i="1"/>
  <c r="J61" i="1" s="1"/>
  <c r="AQ61" i="1"/>
  <c r="I61" i="1" s="1"/>
  <c r="AR61" i="1"/>
  <c r="AS61" i="1" s="1"/>
  <c r="AT61" i="1"/>
  <c r="AU61" i="1"/>
  <c r="AX61" i="1" s="1"/>
  <c r="AV61" i="1"/>
  <c r="F61" i="1" s="1"/>
  <c r="AY61" i="1" s="1"/>
  <c r="G61" i="1" s="1"/>
  <c r="AW61" i="1"/>
  <c r="E62" i="1"/>
  <c r="H62" i="1"/>
  <c r="L62" i="1"/>
  <c r="N62" i="1"/>
  <c r="AK62" i="1"/>
  <c r="AL62" i="1"/>
  <c r="AM62" i="1"/>
  <c r="AN62" i="1"/>
  <c r="AO62" i="1"/>
  <c r="AP62" i="1" s="1"/>
  <c r="J62" i="1" s="1"/>
  <c r="AQ62" i="1" s="1"/>
  <c r="AT62" i="1"/>
  <c r="AU62" i="1" s="1"/>
  <c r="AW62" i="1"/>
  <c r="AX62" i="1"/>
  <c r="BC62" i="1"/>
  <c r="AR52" i="1" l="1"/>
  <c r="AS52" i="1" s="1"/>
  <c r="AV52" i="1" s="1"/>
  <c r="F52" i="1" s="1"/>
  <c r="AY52" i="1" s="1"/>
  <c r="G52" i="1" s="1"/>
  <c r="I52" i="1"/>
  <c r="BA53" i="1"/>
  <c r="AZ53" i="1"/>
  <c r="I22" i="1"/>
  <c r="AR22" i="1"/>
  <c r="AS22" i="1" s="1"/>
  <c r="AV22" i="1" s="1"/>
  <c r="F22" i="1" s="1"/>
  <c r="AY22" i="1" s="1"/>
  <c r="G22" i="1" s="1"/>
  <c r="I59" i="1"/>
  <c r="AR59" i="1"/>
  <c r="AS59" i="1" s="1"/>
  <c r="AV59" i="1" s="1"/>
  <c r="F59" i="1" s="1"/>
  <c r="AY59" i="1" s="1"/>
  <c r="G59" i="1" s="1"/>
  <c r="I48" i="1"/>
  <c r="AR48" i="1"/>
  <c r="AS48" i="1" s="1"/>
  <c r="AV48" i="1" s="1"/>
  <c r="F48" i="1" s="1"/>
  <c r="AY48" i="1" s="1"/>
  <c r="G48" i="1" s="1"/>
  <c r="BD43" i="1"/>
  <c r="I34" i="1"/>
  <c r="AR34" i="1"/>
  <c r="AS34" i="1" s="1"/>
  <c r="AV34" i="1" s="1"/>
  <c r="F34" i="1" s="1"/>
  <c r="AY34" i="1" s="1"/>
  <c r="G34" i="1" s="1"/>
  <c r="AZ29" i="1"/>
  <c r="BA29" i="1"/>
  <c r="AZ39" i="1"/>
  <c r="BA39" i="1"/>
  <c r="AR62" i="1"/>
  <c r="AS62" i="1" s="1"/>
  <c r="AV62" i="1" s="1"/>
  <c r="F62" i="1" s="1"/>
  <c r="AY62" i="1" s="1"/>
  <c r="G62" i="1" s="1"/>
  <c r="I62" i="1"/>
  <c r="I46" i="1"/>
  <c r="AR46" i="1"/>
  <c r="AS46" i="1" s="1"/>
  <c r="AV46" i="1" s="1"/>
  <c r="F46" i="1" s="1"/>
  <c r="AY46" i="1" s="1"/>
  <c r="G46" i="1" s="1"/>
  <c r="AZ51" i="1"/>
  <c r="BA51" i="1"/>
  <c r="I19" i="1"/>
  <c r="AR19" i="1"/>
  <c r="AS19" i="1" s="1"/>
  <c r="AV19" i="1" s="1"/>
  <c r="F19" i="1" s="1"/>
  <c r="AY19" i="1" s="1"/>
  <c r="G19" i="1" s="1"/>
  <c r="AR40" i="1"/>
  <c r="AS40" i="1" s="1"/>
  <c r="AV40" i="1" s="1"/>
  <c r="F40" i="1" s="1"/>
  <c r="AY40" i="1" s="1"/>
  <c r="G40" i="1" s="1"/>
  <c r="I40" i="1"/>
  <c r="BB40" i="1"/>
  <c r="BD40" i="1" s="1"/>
  <c r="AR30" i="1"/>
  <c r="AS30" i="1" s="1"/>
  <c r="AV30" i="1" s="1"/>
  <c r="F30" i="1" s="1"/>
  <c r="AY30" i="1" s="1"/>
  <c r="G30" i="1" s="1"/>
  <c r="I30" i="1"/>
  <c r="I12" i="1"/>
  <c r="AR12" i="1"/>
  <c r="AS12" i="1" s="1"/>
  <c r="AV12" i="1" s="1"/>
  <c r="F12" i="1" s="1"/>
  <c r="AY12" i="1" s="1"/>
  <c r="G12" i="1" s="1"/>
  <c r="AR18" i="1"/>
  <c r="AS18" i="1" s="1"/>
  <c r="AV18" i="1" s="1"/>
  <c r="F18" i="1" s="1"/>
  <c r="AY18" i="1" s="1"/>
  <c r="G18" i="1" s="1"/>
  <c r="I18" i="1"/>
  <c r="I56" i="1"/>
  <c r="AR56" i="1"/>
  <c r="AS56" i="1" s="1"/>
  <c r="AV56" i="1" s="1"/>
  <c r="F56" i="1" s="1"/>
  <c r="AY56" i="1" s="1"/>
  <c r="G56" i="1" s="1"/>
  <c r="BA31" i="1"/>
  <c r="AZ31" i="1"/>
  <c r="AZ17" i="1"/>
  <c r="BA17" i="1"/>
  <c r="BA41" i="1"/>
  <c r="AZ41" i="1"/>
  <c r="I24" i="1"/>
  <c r="AR24" i="1"/>
  <c r="AS24" i="1" s="1"/>
  <c r="AV24" i="1" s="1"/>
  <c r="F24" i="1" s="1"/>
  <c r="AY24" i="1" s="1"/>
  <c r="G24" i="1" s="1"/>
  <c r="I36" i="1"/>
  <c r="AR36" i="1"/>
  <c r="AS36" i="1" s="1"/>
  <c r="AV36" i="1" s="1"/>
  <c r="F36" i="1" s="1"/>
  <c r="AY36" i="1" s="1"/>
  <c r="G36" i="1" s="1"/>
  <c r="AZ61" i="1"/>
  <c r="BA61" i="1"/>
  <c r="BC48" i="1"/>
  <c r="BC36" i="1"/>
  <c r="BC58" i="1"/>
  <c r="AP50" i="1"/>
  <c r="J50" i="1" s="1"/>
  <c r="AQ50" i="1" s="1"/>
  <c r="AR16" i="1"/>
  <c r="AS16" i="1" s="1"/>
  <c r="AV16" i="1" s="1"/>
  <c r="F16" i="1" s="1"/>
  <c r="AY16" i="1" s="1"/>
  <c r="G16" i="1" s="1"/>
  <c r="I16" i="1"/>
  <c r="AP60" i="1"/>
  <c r="J60" i="1" s="1"/>
  <c r="AQ60" i="1" s="1"/>
  <c r="AR38" i="1"/>
  <c r="AS38" i="1" s="1"/>
  <c r="AV38" i="1" s="1"/>
  <c r="F38" i="1" s="1"/>
  <c r="AY38" i="1" s="1"/>
  <c r="G38" i="1" s="1"/>
  <c r="I38" i="1"/>
  <c r="BB38" i="1"/>
  <c r="BD38" i="1" s="1"/>
  <c r="AR26" i="1"/>
  <c r="AS26" i="1" s="1"/>
  <c r="AV26" i="1" s="1"/>
  <c r="F26" i="1" s="1"/>
  <c r="AY26" i="1" s="1"/>
  <c r="G26" i="1" s="1"/>
  <c r="I26" i="1"/>
  <c r="H50" i="1"/>
  <c r="H46" i="1"/>
  <c r="BB46" i="1"/>
  <c r="BD46" i="1" s="1"/>
  <c r="H34" i="1"/>
  <c r="BB14" i="1"/>
  <c r="BC46" i="1"/>
  <c r="BC34" i="1"/>
  <c r="H22" i="1"/>
  <c r="BB22" i="1"/>
  <c r="AP15" i="1"/>
  <c r="J15" i="1" s="1"/>
  <c r="AQ15" i="1" s="1"/>
  <c r="H56" i="1"/>
  <c r="BB56" i="1"/>
  <c r="BD56" i="1" s="1"/>
  <c r="BC22" i="1"/>
  <c r="BD22" i="1"/>
  <c r="BC56" i="1"/>
  <c r="AP49" i="1"/>
  <c r="J49" i="1" s="1"/>
  <c r="AQ49" i="1" s="1"/>
  <c r="AP37" i="1"/>
  <c r="J37" i="1" s="1"/>
  <c r="AQ37" i="1" s="1"/>
  <c r="AP25" i="1"/>
  <c r="J25" i="1" s="1"/>
  <c r="AQ25" i="1" s="1"/>
  <c r="AL15" i="1"/>
  <c r="H39" i="1"/>
  <c r="BB39" i="1"/>
  <c r="H29" i="1"/>
  <c r="BB29" i="1"/>
  <c r="H60" i="1"/>
  <c r="H51" i="1"/>
  <c r="BB51" i="1"/>
  <c r="BD51" i="1" s="1"/>
  <c r="BC39" i="1"/>
  <c r="BD39" i="1"/>
  <c r="BC29" i="1"/>
  <c r="BD29" i="1"/>
  <c r="BC51" i="1"/>
  <c r="H61" i="1"/>
  <c r="BB61" i="1"/>
  <c r="AP42" i="1"/>
  <c r="J42" i="1" s="1"/>
  <c r="AQ42" i="1" s="1"/>
  <c r="BB41" i="1"/>
  <c r="AP32" i="1"/>
  <c r="J32" i="1" s="1"/>
  <c r="AQ32" i="1" s="1"/>
  <c r="BB31" i="1"/>
  <c r="BB19" i="1"/>
  <c r="BD14" i="1"/>
  <c r="H17" i="1"/>
  <c r="BB17" i="1"/>
  <c r="BD17" i="1" s="1"/>
  <c r="BC61" i="1"/>
  <c r="BD61" i="1"/>
  <c r="AP54" i="1"/>
  <c r="J54" i="1" s="1"/>
  <c r="AQ54" i="1" s="1"/>
  <c r="BB53" i="1"/>
  <c r="BC41" i="1"/>
  <c r="BD41" i="1"/>
  <c r="BC31" i="1"/>
  <c r="BD31" i="1" s="1"/>
  <c r="AP20" i="1"/>
  <c r="J20" i="1" s="1"/>
  <c r="AQ20" i="1" s="1"/>
  <c r="AR14" i="1"/>
  <c r="AS14" i="1" s="1"/>
  <c r="AV14" i="1" s="1"/>
  <c r="F14" i="1" s="1"/>
  <c r="AY14" i="1" s="1"/>
  <c r="G14" i="1" s="1"/>
  <c r="AP13" i="1"/>
  <c r="J13" i="1" s="1"/>
  <c r="AQ13" i="1" s="1"/>
  <c r="BC53" i="1"/>
  <c r="BD53" i="1"/>
  <c r="BC17" i="1"/>
  <c r="BB59" i="1"/>
  <c r="BD59" i="1" s="1"/>
  <c r="AP55" i="1"/>
  <c r="J55" i="1" s="1"/>
  <c r="AQ55" i="1" s="1"/>
  <c r="AP47" i="1"/>
  <c r="J47" i="1" s="1"/>
  <c r="AQ47" i="1" s="1"/>
  <c r="N43" i="1"/>
  <c r="BC43" i="1" s="1"/>
  <c r="AP35" i="1"/>
  <c r="J35" i="1" s="1"/>
  <c r="AQ35" i="1" s="1"/>
  <c r="BD19" i="1"/>
  <c r="H12" i="1"/>
  <c r="BC16" i="1"/>
  <c r="AR43" i="1"/>
  <c r="AS43" i="1" s="1"/>
  <c r="AV43" i="1" s="1"/>
  <c r="F43" i="1" s="1"/>
  <c r="AY43" i="1" s="1"/>
  <c r="G43" i="1" s="1"/>
  <c r="I43" i="1"/>
  <c r="BB43" i="1"/>
  <c r="AR33" i="1"/>
  <c r="AS33" i="1" s="1"/>
  <c r="AV33" i="1" s="1"/>
  <c r="F33" i="1" s="1"/>
  <c r="AY33" i="1" s="1"/>
  <c r="G33" i="1" s="1"/>
  <c r="I33" i="1"/>
  <c r="N21" i="1"/>
  <c r="BC21" i="1" s="1"/>
  <c r="BC12" i="1"/>
  <c r="AR58" i="1"/>
  <c r="AS58" i="1" s="1"/>
  <c r="AV58" i="1" s="1"/>
  <c r="F58" i="1" s="1"/>
  <c r="AY58" i="1" s="1"/>
  <c r="G58" i="1" s="1"/>
  <c r="AP57" i="1"/>
  <c r="J57" i="1" s="1"/>
  <c r="AQ57" i="1" s="1"/>
  <c r="AP23" i="1"/>
  <c r="J23" i="1" s="1"/>
  <c r="AQ23" i="1" s="1"/>
  <c r="AR21" i="1"/>
  <c r="AS21" i="1" s="1"/>
  <c r="AV21" i="1" s="1"/>
  <c r="F21" i="1" s="1"/>
  <c r="AY21" i="1" s="1"/>
  <c r="G21" i="1" s="1"/>
  <c r="I21" i="1"/>
  <c r="AR47" i="1" l="1"/>
  <c r="AS47" i="1" s="1"/>
  <c r="AV47" i="1" s="1"/>
  <c r="F47" i="1" s="1"/>
  <c r="AY47" i="1" s="1"/>
  <c r="G47" i="1" s="1"/>
  <c r="I47" i="1"/>
  <c r="AZ30" i="1"/>
  <c r="BA30" i="1"/>
  <c r="AR55" i="1"/>
  <c r="AS55" i="1" s="1"/>
  <c r="AV55" i="1" s="1"/>
  <c r="F55" i="1" s="1"/>
  <c r="I55" i="1"/>
  <c r="I37" i="1"/>
  <c r="AR37" i="1"/>
  <c r="AS37" i="1" s="1"/>
  <c r="AV37" i="1" s="1"/>
  <c r="F37" i="1" s="1"/>
  <c r="AY37" i="1" s="1"/>
  <c r="G37" i="1" s="1"/>
  <c r="AZ18" i="1"/>
  <c r="BA18" i="1"/>
  <c r="AZ62" i="1"/>
  <c r="BA62" i="1"/>
  <c r="BB48" i="1"/>
  <c r="BD48" i="1" s="1"/>
  <c r="AZ12" i="1"/>
  <c r="BA12" i="1"/>
  <c r="AR35" i="1"/>
  <c r="AS35" i="1" s="1"/>
  <c r="AV35" i="1" s="1"/>
  <c r="F35" i="1" s="1"/>
  <c r="AY35" i="1" s="1"/>
  <c r="G35" i="1" s="1"/>
  <c r="BB35" i="1"/>
  <c r="BD35" i="1" s="1"/>
  <c r="I35" i="1"/>
  <c r="I49" i="1"/>
  <c r="AR49" i="1"/>
  <c r="AS49" i="1" s="1"/>
  <c r="AV49" i="1" s="1"/>
  <c r="F49" i="1" s="1"/>
  <c r="AY49" i="1" s="1"/>
  <c r="G49" i="1" s="1"/>
  <c r="BB21" i="1"/>
  <c r="BD21" i="1" s="1"/>
  <c r="BB26" i="1"/>
  <c r="BD26" i="1" s="1"/>
  <c r="BB30" i="1"/>
  <c r="BD30" i="1" s="1"/>
  <c r="AZ34" i="1"/>
  <c r="BA34" i="1"/>
  <c r="AR23" i="1"/>
  <c r="AS23" i="1" s="1"/>
  <c r="AV23" i="1" s="1"/>
  <c r="F23" i="1" s="1"/>
  <c r="AY23" i="1" s="1"/>
  <c r="G23" i="1" s="1"/>
  <c r="I23" i="1"/>
  <c r="BA48" i="1"/>
  <c r="AZ48" i="1"/>
  <c r="I15" i="1"/>
  <c r="AR15" i="1"/>
  <c r="AS15" i="1" s="1"/>
  <c r="AV15" i="1" s="1"/>
  <c r="F15" i="1" s="1"/>
  <c r="AY15" i="1" s="1"/>
  <c r="G15" i="1" s="1"/>
  <c r="BA59" i="1"/>
  <c r="AZ59" i="1"/>
  <c r="BB16" i="1"/>
  <c r="BD16" i="1" s="1"/>
  <c r="BA21" i="1"/>
  <c r="AZ21" i="1"/>
  <c r="BA19" i="1"/>
  <c r="AZ19" i="1"/>
  <c r="BB33" i="1"/>
  <c r="BD33" i="1" s="1"/>
  <c r="AZ22" i="1"/>
  <c r="BA22" i="1"/>
  <c r="BA16" i="1"/>
  <c r="AZ16" i="1"/>
  <c r="BA26" i="1"/>
  <c r="AZ26" i="1"/>
  <c r="AZ40" i="1"/>
  <c r="BA40" i="1"/>
  <c r="BA33" i="1"/>
  <c r="AZ33" i="1"/>
  <c r="I32" i="1"/>
  <c r="AR32" i="1"/>
  <c r="AS32" i="1" s="1"/>
  <c r="AV32" i="1" s="1"/>
  <c r="F32" i="1" s="1"/>
  <c r="AY32" i="1" s="1"/>
  <c r="G32" i="1" s="1"/>
  <c r="I54" i="1"/>
  <c r="AR54" i="1"/>
  <c r="AS54" i="1" s="1"/>
  <c r="AV54" i="1" s="1"/>
  <c r="F54" i="1" s="1"/>
  <c r="AY54" i="1" s="1"/>
  <c r="G54" i="1" s="1"/>
  <c r="BB54" i="1"/>
  <c r="BD54" i="1" s="1"/>
  <c r="BA58" i="1"/>
  <c r="AZ58" i="1"/>
  <c r="AR50" i="1"/>
  <c r="AS50" i="1" s="1"/>
  <c r="AV50" i="1" s="1"/>
  <c r="F50" i="1" s="1"/>
  <c r="AY50" i="1" s="1"/>
  <c r="G50" i="1" s="1"/>
  <c r="I50" i="1"/>
  <c r="AR13" i="1"/>
  <c r="AS13" i="1" s="1"/>
  <c r="AV13" i="1" s="1"/>
  <c r="F13" i="1" s="1"/>
  <c r="AY13" i="1" s="1"/>
  <c r="G13" i="1" s="1"/>
  <c r="I13" i="1"/>
  <c r="H15" i="1"/>
  <c r="AZ56" i="1"/>
  <c r="BA56" i="1"/>
  <c r="AZ46" i="1"/>
  <c r="BA46" i="1"/>
  <c r="BA36" i="1"/>
  <c r="AZ36" i="1"/>
  <c r="AR57" i="1"/>
  <c r="AS57" i="1" s="1"/>
  <c r="AV57" i="1" s="1"/>
  <c r="F57" i="1" s="1"/>
  <c r="AY57" i="1" s="1"/>
  <c r="G57" i="1" s="1"/>
  <c r="I57" i="1"/>
  <c r="BA38" i="1"/>
  <c r="AZ38" i="1"/>
  <c r="AR60" i="1"/>
  <c r="AS60" i="1" s="1"/>
  <c r="AV60" i="1" s="1"/>
  <c r="F60" i="1" s="1"/>
  <c r="I60" i="1"/>
  <c r="BA43" i="1"/>
  <c r="AZ43" i="1"/>
  <c r="BA14" i="1"/>
  <c r="AZ14" i="1"/>
  <c r="BB24" i="1"/>
  <c r="BD24" i="1" s="1"/>
  <c r="BB34" i="1"/>
  <c r="BD34" i="1" s="1"/>
  <c r="BB52" i="1"/>
  <c r="BD52" i="1" s="1"/>
  <c r="I20" i="1"/>
  <c r="AR20" i="1"/>
  <c r="AS20" i="1" s="1"/>
  <c r="AV20" i="1" s="1"/>
  <c r="F20" i="1" s="1"/>
  <c r="AY20" i="1" s="1"/>
  <c r="G20" i="1" s="1"/>
  <c r="BB20" i="1"/>
  <c r="BD20" i="1" s="1"/>
  <c r="I42" i="1"/>
  <c r="AR42" i="1"/>
  <c r="AS42" i="1" s="1"/>
  <c r="AV42" i="1" s="1"/>
  <c r="F42" i="1" s="1"/>
  <c r="AY42" i="1" s="1"/>
  <c r="G42" i="1" s="1"/>
  <c r="BB42" i="1"/>
  <c r="BD42" i="1" s="1"/>
  <c r="I25" i="1"/>
  <c r="AR25" i="1"/>
  <c r="AS25" i="1" s="1"/>
  <c r="AV25" i="1" s="1"/>
  <c r="F25" i="1" s="1"/>
  <c r="BB58" i="1"/>
  <c r="BD58" i="1" s="1"/>
  <c r="BB18" i="1"/>
  <c r="BD18" i="1" s="1"/>
  <c r="BB62" i="1"/>
  <c r="BD62" i="1" s="1"/>
  <c r="BA24" i="1"/>
  <c r="AZ24" i="1"/>
  <c r="BB12" i="1"/>
  <c r="BD12" i="1" s="1"/>
  <c r="BB36" i="1"/>
  <c r="BD36" i="1" s="1"/>
  <c r="AZ52" i="1"/>
  <c r="BA52" i="1"/>
  <c r="BA15" i="1" l="1"/>
  <c r="AZ15" i="1"/>
  <c r="BA54" i="1"/>
  <c r="AZ54" i="1"/>
  <c r="AZ35" i="1"/>
  <c r="BA35" i="1"/>
  <c r="AY25" i="1"/>
  <c r="G25" i="1" s="1"/>
  <c r="BB25" i="1"/>
  <c r="BD25" i="1" s="1"/>
  <c r="BB57" i="1"/>
  <c r="BD57" i="1" s="1"/>
  <c r="BB32" i="1"/>
  <c r="BD32" i="1" s="1"/>
  <c r="BB37" i="1"/>
  <c r="BD37" i="1" s="1"/>
  <c r="AZ42" i="1"/>
  <c r="BA42" i="1"/>
  <c r="AZ20" i="1"/>
  <c r="BA20" i="1"/>
  <c r="BA37" i="1"/>
  <c r="AZ37" i="1"/>
  <c r="BB15" i="1"/>
  <c r="BD15" i="1" s="1"/>
  <c r="BB23" i="1"/>
  <c r="BD23" i="1" s="1"/>
  <c r="AZ23" i="1"/>
  <c r="BA23" i="1"/>
  <c r="AY55" i="1"/>
  <c r="G55" i="1" s="1"/>
  <c r="BB55" i="1"/>
  <c r="BD55" i="1" s="1"/>
  <c r="AZ32" i="1"/>
  <c r="BA32" i="1"/>
  <c r="BB13" i="1"/>
  <c r="BD13" i="1" s="1"/>
  <c r="AZ57" i="1"/>
  <c r="BA57" i="1"/>
  <c r="BA13" i="1"/>
  <c r="AZ13" i="1"/>
  <c r="BB49" i="1"/>
  <c r="BD49" i="1" s="1"/>
  <c r="BA50" i="1"/>
  <c r="AZ50" i="1"/>
  <c r="BB47" i="1"/>
  <c r="BD47" i="1" s="1"/>
  <c r="AZ49" i="1"/>
  <c r="BA49" i="1"/>
  <c r="AZ47" i="1"/>
  <c r="BA47" i="1"/>
  <c r="AY60" i="1"/>
  <c r="G60" i="1" s="1"/>
  <c r="BB60" i="1"/>
  <c r="BD60" i="1" s="1"/>
  <c r="BB50" i="1"/>
  <c r="BD50" i="1" s="1"/>
  <c r="BA60" i="1" l="1"/>
  <c r="AZ60" i="1"/>
  <c r="AZ25" i="1"/>
  <c r="BA25" i="1"/>
  <c r="BA55" i="1"/>
  <c r="AZ55" i="1"/>
</calcChain>
</file>

<file path=xl/sharedStrings.xml><?xml version="1.0" encoding="utf-8"?>
<sst xmlns="http://schemas.openxmlformats.org/spreadsheetml/2006/main" count="284" uniqueCount="100">
  <si>
    <t>OPEN 6.2.4</t>
  </si>
  <si>
    <t>Mon Jun 27 2016 15:28:11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</si>
  <si>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</si>
  <si>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</si>
  <si>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</si>
  <si>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</si>
  <si>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</si>
  <si>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</si>
  <si>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</si>
  <si>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</si>
  <si>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</si>
  <si>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</si>
  <si>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</si>
  <si>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</si>
  <si>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</si>
  <si>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</si>
  <si>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</si>
  <si>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</si>
  <si>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</si>
  <si>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</si>
  <si>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</si>
  <si>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</si>
  <si>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</si>
  <si>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</si>
  <si>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</si>
  <si>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</si>
  <si>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</si>
  <si>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</si>
  <si>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</si>
  <si>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</si>
  <si>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</si>
  <si>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</si>
  <si>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</si>
  <si>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</si>
  <si>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</si>
  <si>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</si>
  <si>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</si>
  <si>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</si>
  <si>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</si>
  <si>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</si>
  <si>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</si>
  <si>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</si>
  <si>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</si>
  <si>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</si>
  <si>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</si>
  <si>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</si>
  <si>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</si>
  <si>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</si>
  <si>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</si>
  <si>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</si>
  <si>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</si>
  <si>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</si>
  <si>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</si>
  <si>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</si>
  <si>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</si>
  <si>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</si>
  <si>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</si>
  <si>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</si>
  <si>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</si>
  <si>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</si>
  <si>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</si>
  <si>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</si>
  <si>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</si>
  <si>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</si>
  <si>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</si>
  <si>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</si>
  <si>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</si>
  <si>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</si>
  <si>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</si>
  <si>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"15:39:28 Flow: Fixed -&gt; 500 umol/s"
</t>
  </si>
  <si>
    <t>15:39:53</t>
  </si>
  <si>
    <t>15:39:54</t>
  </si>
  <si>
    <t>15:39:55</t>
  </si>
  <si>
    <t>15:39:56</t>
  </si>
  <si>
    <t>15:39:57</t>
  </si>
  <si>
    <t>15:39:58</t>
  </si>
  <si>
    <t>15:39:59</t>
  </si>
  <si>
    <t>15:40:00</t>
  </si>
  <si>
    <t xml:space="preserve">"15:40:16 Coolers: Tblock -&gt; 5.00 C"
</t>
  </si>
  <si>
    <t xml:space="preserve">"15:45:16 Flow: Fixed -&gt; 500 umol/s"
</t>
  </si>
  <si>
    <t>15:45:36</t>
  </si>
  <si>
    <t>15:45:37</t>
  </si>
  <si>
    <t>15:45:38</t>
  </si>
  <si>
    <t>15:45:39</t>
  </si>
  <si>
    <t>15:45:40</t>
  </si>
  <si>
    <t>15:45:41</t>
  </si>
  <si>
    <t>15:45:42</t>
  </si>
  <si>
    <t>15:45:43</t>
  </si>
  <si>
    <t xml:space="preserve">"15:46:21 Coolers: Tblock -&gt; 10.00 C"
</t>
  </si>
  <si>
    <t xml:space="preserve">"15:49:13 Flow: Fixed -&gt; 500 umol/s"
</t>
  </si>
  <si>
    <t>15:49:39</t>
  </si>
  <si>
    <t>15:49:40</t>
  </si>
  <si>
    <t>15:50:09</t>
  </si>
  <si>
    <t>15:50:10</t>
  </si>
  <si>
    <t>15:50:11</t>
  </si>
  <si>
    <t>15:50:12</t>
  </si>
  <si>
    <t>15:50:13</t>
  </si>
  <si>
    <t>15:50:14</t>
  </si>
  <si>
    <t>15:50:15</t>
  </si>
  <si>
    <t>15:50:16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</si>
</sst>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62"/>
  <sheetViews>
    <sheetView tabSelected="1" topLeftCell="AI43" workbookViewId="0">
      <selection activeCell="BE62" sqref="BE62:DD62"/>
    </sheetView>
  </sheetViews>
  <sheetFormatPr defaultRowHeight="15" x14ac:dyDescent="0.25"/>
  <sheetData>
    <row r="1" spans="1:108" x14ac:dyDescent="0.25">
      <c r="A1" s="1" t="s">
        <v>0</v>
      </c>
    </row>
    <row r="2" spans="1:108" x14ac:dyDescent="0.25">
      <c r="A2" s="1" t="s">
        <v>1</v>
      </c>
    </row>
    <row r="3" spans="1:108" x14ac:dyDescent="0.25">
      <c r="A3" s="1" t="s">
        <v>2</v>
      </c>
      <c r="B3" s="1" t="s">
        <v>3</v>
      </c>
    </row>
    <row r="4" spans="1:108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08" x14ac:dyDescent="0.25">
      <c r="A5" s="1" t="s">
        <v>6</v>
      </c>
      <c r="B5" s="1">
        <v>4</v>
      </c>
    </row>
    <row r="6" spans="1:108" x14ac:dyDescent="0.25">
      <c r="A6" s="1" t="s">
        <v>7</v>
      </c>
      <c r="B6" s="1" t="s">
        <v>8</v>
      </c>
    </row>
    <row r="7" spans="1:108" x14ac:dyDescent="0.25">
      <c r="A7" s="1" t="s">
        <v>9</v>
      </c>
      <c r="B7" s="1" t="s">
        <v>10</v>
      </c>
    </row>
    <row r="9" spans="1:108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16</v>
      </c>
      <c r="BG9" s="2" t="s">
        <v>17</v>
      </c>
      <c r="BH9" s="2" t="s">
        <v>18</v>
      </c>
      <c r="BI9" s="2" t="s">
        <v>19</v>
      </c>
      <c r="BJ9" s="2" t="s">
        <v>20</v>
      </c>
      <c r="BK9" s="2" t="s">
        <v>21</v>
      </c>
      <c r="BL9" s="2" t="s">
        <v>22</v>
      </c>
      <c r="BM9" s="2" t="s">
        <v>23</v>
      </c>
      <c r="BN9" s="2" t="s">
        <v>24</v>
      </c>
      <c r="BO9" s="2" t="s">
        <v>25</v>
      </c>
      <c r="BP9" s="2" t="s">
        <v>26</v>
      </c>
      <c r="BQ9" s="2" t="s">
        <v>27</v>
      </c>
      <c r="BR9" s="2" t="s">
        <v>28</v>
      </c>
      <c r="BS9" s="2" t="s">
        <v>29</v>
      </c>
      <c r="BT9" s="2" t="s">
        <v>30</v>
      </c>
      <c r="BU9" s="2" t="s">
        <v>31</v>
      </c>
      <c r="BV9" s="2" t="s">
        <v>32</v>
      </c>
      <c r="BW9" s="2" t="s">
        <v>33</v>
      </c>
      <c r="BX9" s="2" t="s">
        <v>34</v>
      </c>
      <c r="BY9" s="2" t="s">
        <v>35</v>
      </c>
      <c r="BZ9" s="2" t="s">
        <v>36</v>
      </c>
      <c r="CA9" s="2" t="s">
        <v>37</v>
      </c>
      <c r="CB9" s="2" t="s">
        <v>38</v>
      </c>
      <c r="CC9" s="2" t="s">
        <v>39</v>
      </c>
      <c r="CD9" s="2" t="s">
        <v>40</v>
      </c>
      <c r="CE9" s="2" t="s">
        <v>41</v>
      </c>
      <c r="CF9" s="2" t="s">
        <v>42</v>
      </c>
      <c r="CG9" s="2" t="s">
        <v>43</v>
      </c>
      <c r="CH9" s="2" t="s">
        <v>44</v>
      </c>
      <c r="CI9" s="2" t="s">
        <v>45</v>
      </c>
      <c r="CJ9" s="2" t="s">
        <v>46</v>
      </c>
      <c r="CK9" s="2" t="s">
        <v>47</v>
      </c>
      <c r="CL9" s="2" t="s">
        <v>48</v>
      </c>
      <c r="CM9" s="2" t="s">
        <v>49</v>
      </c>
      <c r="CN9" s="2" t="s">
        <v>50</v>
      </c>
      <c r="CO9" s="2" t="s">
        <v>51</v>
      </c>
      <c r="CP9" s="2" t="s">
        <v>52</v>
      </c>
      <c r="CQ9" s="2" t="s">
        <v>53</v>
      </c>
      <c r="CR9" s="2" t="s">
        <v>54</v>
      </c>
      <c r="CS9" s="2" t="s">
        <v>55</v>
      </c>
      <c r="CT9" s="2" t="s">
        <v>56</v>
      </c>
      <c r="CU9" s="2" t="s">
        <v>57</v>
      </c>
      <c r="CV9" s="2" t="s">
        <v>58</v>
      </c>
      <c r="CW9" s="2" t="s">
        <v>59</v>
      </c>
      <c r="CX9" s="2" t="s">
        <v>60</v>
      </c>
      <c r="CY9" s="2" t="s">
        <v>61</v>
      </c>
      <c r="CZ9" s="2" t="s">
        <v>62</v>
      </c>
      <c r="DA9" s="2" t="s">
        <v>63</v>
      </c>
      <c r="DB9" s="2" t="s">
        <v>64</v>
      </c>
      <c r="DC9" s="2" t="s">
        <v>65</v>
      </c>
      <c r="DD9" s="2" t="s">
        <v>66</v>
      </c>
    </row>
    <row r="10" spans="1:108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68</v>
      </c>
      <c r="BG10" s="2" t="s">
        <v>68</v>
      </c>
      <c r="BH10" s="2" t="s">
        <v>68</v>
      </c>
      <c r="BI10" s="2" t="s">
        <v>68</v>
      </c>
      <c r="BJ10" s="2" t="s">
        <v>68</v>
      </c>
      <c r="BK10" s="2" t="s">
        <v>67</v>
      </c>
      <c r="BL10" s="2" t="s">
        <v>68</v>
      </c>
      <c r="BM10" s="2" t="s">
        <v>67</v>
      </c>
      <c r="BN10" s="2" t="s">
        <v>68</v>
      </c>
      <c r="BO10" s="2" t="s">
        <v>67</v>
      </c>
      <c r="BP10" s="2" t="s">
        <v>67</v>
      </c>
      <c r="BQ10" s="2" t="s">
        <v>67</v>
      </c>
      <c r="BR10" s="2" t="s">
        <v>67</v>
      </c>
      <c r="BS10" s="2" t="s">
        <v>67</v>
      </c>
      <c r="BT10" s="2" t="s">
        <v>67</v>
      </c>
      <c r="BU10" s="2" t="s">
        <v>67</v>
      </c>
      <c r="BV10" s="2" t="s">
        <v>67</v>
      </c>
      <c r="BW10" s="2" t="s">
        <v>67</v>
      </c>
      <c r="BX10" s="2" t="s">
        <v>67</v>
      </c>
      <c r="BY10" s="2" t="s">
        <v>67</v>
      </c>
      <c r="BZ10" s="2" t="s">
        <v>67</v>
      </c>
      <c r="CA10" s="2" t="s">
        <v>67</v>
      </c>
      <c r="CB10" s="2" t="s">
        <v>67</v>
      </c>
      <c r="CC10" s="2" t="s">
        <v>67</v>
      </c>
      <c r="CD10" s="2" t="s">
        <v>67</v>
      </c>
      <c r="CE10" s="2" t="s">
        <v>67</v>
      </c>
      <c r="CF10" s="2" t="s">
        <v>67</v>
      </c>
      <c r="CG10" s="2" t="s">
        <v>67</v>
      </c>
      <c r="CH10" s="2" t="s">
        <v>67</v>
      </c>
      <c r="CI10" s="2" t="s">
        <v>67</v>
      </c>
      <c r="CJ10" s="2" t="s">
        <v>67</v>
      </c>
      <c r="CK10" s="2" t="s">
        <v>68</v>
      </c>
      <c r="CL10" s="2" t="s">
        <v>68</v>
      </c>
      <c r="CM10" s="2" t="s">
        <v>68</v>
      </c>
      <c r="CN10" s="2" t="s">
        <v>68</v>
      </c>
      <c r="CO10" s="2" t="s">
        <v>68</v>
      </c>
      <c r="CP10" s="2" t="s">
        <v>68</v>
      </c>
      <c r="CQ10" s="2" t="s">
        <v>68</v>
      </c>
      <c r="CR10" s="2" t="s">
        <v>68</v>
      </c>
      <c r="CS10" s="2" t="s">
        <v>68</v>
      </c>
      <c r="CT10" s="2" t="s">
        <v>68</v>
      </c>
      <c r="CU10" s="2" t="s">
        <v>68</v>
      </c>
      <c r="CV10" s="2" t="s">
        <v>68</v>
      </c>
      <c r="CW10" s="2" t="s">
        <v>68</v>
      </c>
      <c r="CX10" s="2" t="s">
        <v>68</v>
      </c>
      <c r="CY10" s="2" t="s">
        <v>68</v>
      </c>
      <c r="CZ10" s="2" t="s">
        <v>68</v>
      </c>
      <c r="DA10" s="2" t="s">
        <v>68</v>
      </c>
      <c r="DB10" s="2" t="s">
        <v>68</v>
      </c>
      <c r="DC10" s="2" t="s">
        <v>68</v>
      </c>
      <c r="DD10" s="2" t="s">
        <v>68</v>
      </c>
    </row>
    <row r="11" spans="1:108" x14ac:dyDescent="0.25">
      <c r="A11" s="1" t="s">
        <v>9</v>
      </c>
      <c r="B11" s="1" t="s">
        <v>69</v>
      </c>
    </row>
    <row r="12" spans="1:108" x14ac:dyDescent="0.25">
      <c r="A12" s="1">
        <v>1</v>
      </c>
      <c r="B12" s="1" t="s">
        <v>70</v>
      </c>
      <c r="C12" s="1">
        <v>722.00014298409224</v>
      </c>
      <c r="D12" s="1">
        <v>0</v>
      </c>
      <c r="E12">
        <f t="shared" ref="E12:E26" si="0">(R12-S12*(1000-T12)/(1000-U12))*AK12</f>
        <v>10.252057748036608</v>
      </c>
      <c r="F12">
        <f t="shared" ref="F12:F26" si="1">IF(AV12&lt;&gt;0,1/(1/AV12-1/N12),0)</f>
        <v>0.15049760487489594</v>
      </c>
      <c r="G12">
        <f t="shared" ref="G12:G26" si="2">((AY12-AL12/2)*S12-E12)/(AY12+AL12/2)</f>
        <v>264.49015640606768</v>
      </c>
      <c r="H12">
        <f t="shared" ref="H12:H26" si="3">AL12*1000</f>
        <v>2.1440482066242428</v>
      </c>
      <c r="I12">
        <f t="shared" ref="I12:I26" si="4">(AQ12-AW12)</f>
        <v>1.0883261432857116</v>
      </c>
      <c r="J12">
        <f t="shared" ref="J12:J26" si="5">(P12+AP12*D12)</f>
        <v>11.452762603759766</v>
      </c>
      <c r="K12" s="1">
        <v>6</v>
      </c>
      <c r="L12">
        <f t="shared" ref="L12:L26" si="6">(K12*AE12+AF12)</f>
        <v>1.4200000166893005</v>
      </c>
      <c r="M12" s="1">
        <v>1</v>
      </c>
      <c r="N12">
        <f t="shared" ref="N12:N26" si="7">L12*(M12+1)*(M12+1)/(M12*M12+1)</f>
        <v>2.8400000333786011</v>
      </c>
      <c r="O12" s="1">
        <v>3.1740665435791016</v>
      </c>
      <c r="P12" s="1">
        <v>11.452762603759766</v>
      </c>
      <c r="Q12" s="1">
        <v>3.4906912595033646E-2</v>
      </c>
      <c r="R12" s="1">
        <v>399.47903442382812</v>
      </c>
      <c r="S12" s="1">
        <v>386.18167114257812</v>
      </c>
      <c r="T12" s="1">
        <v>1.1075624227523804</v>
      </c>
      <c r="U12" s="1">
        <v>3.6712260246276855</v>
      </c>
      <c r="V12" s="1">
        <v>10.546293258666992</v>
      </c>
      <c r="W12" s="1">
        <v>34.957687377929688</v>
      </c>
      <c r="X12" s="1">
        <v>499.95098876953125</v>
      </c>
      <c r="Y12" s="1">
        <v>1700.728759765625</v>
      </c>
      <c r="Z12" s="1">
        <v>6.6779375076293945</v>
      </c>
      <c r="AA12" s="1">
        <v>73.362083435058594</v>
      </c>
      <c r="AB12" s="1">
        <v>2.2272233963012695</v>
      </c>
      <c r="AC12" s="1">
        <v>8.3524599671363831E-2</v>
      </c>
      <c r="AD12" s="1">
        <v>1</v>
      </c>
      <c r="AE12" s="1">
        <v>-0.21956524252891541</v>
      </c>
      <c r="AF12" s="1">
        <v>2.737391471862793</v>
      </c>
      <c r="AG12" s="1">
        <v>1</v>
      </c>
      <c r="AH12" s="1">
        <v>0</v>
      </c>
      <c r="AI12" s="1">
        <v>0.15999999642372131</v>
      </c>
      <c r="AJ12" s="1">
        <v>111115</v>
      </c>
      <c r="AK12">
        <f t="shared" ref="AK12:AK26" si="8">X12*0.000001/(K12*0.0001)</f>
        <v>0.83325164794921858</v>
      </c>
      <c r="AL12">
        <f t="shared" ref="AL12:AL26" si="9">(U12-T12)/(1000-U12)*AK12</f>
        <v>2.1440482066242428E-3</v>
      </c>
      <c r="AM12">
        <f t="shared" ref="AM12:AM26" si="10">(P12+273.15)</f>
        <v>284.60276260375974</v>
      </c>
      <c r="AN12">
        <f t="shared" ref="AN12:AN26" si="11">(O12+273.15)</f>
        <v>276.32406654357908</v>
      </c>
      <c r="AO12">
        <f t="shared" ref="AO12:AO26" si="12">(Y12*AG12+Z12*AH12)*AI12</f>
        <v>272.11659548021998</v>
      </c>
      <c r="AP12">
        <f t="shared" ref="AP12:AP26" si="13">((AO12+0.00000010773*(AN12^4-AM12^4))-AL12*44100)/(L12*51.4+0.00000043092*AM12^3)</f>
        <v>1.1920230529610649</v>
      </c>
      <c r="AQ12">
        <f t="shared" ref="AQ12:AQ26" si="14">0.61365*EXP(17.502*J12/(240.97+J12))</f>
        <v>1.3576549332134065</v>
      </c>
      <c r="AR12">
        <f t="shared" ref="AR12:AR26" si="15">AQ12*1000/AA12</f>
        <v>18.506221056483849</v>
      </c>
      <c r="AS12">
        <f t="shared" ref="AS12:AS26" si="16">(AR12-U12)</f>
        <v>14.834995031856163</v>
      </c>
      <c r="AT12">
        <f t="shared" ref="AT12:AT26" si="17">IF(D12,P12,(O12+P12)/2)</f>
        <v>7.3134145736694336</v>
      </c>
      <c r="AU12">
        <f t="shared" ref="AU12:AU26" si="18">0.61365*EXP(17.502*AT12/(240.97+AT12))</f>
        <v>1.027580322796132</v>
      </c>
      <c r="AV12">
        <f t="shared" ref="AV12:AV26" si="19">IF(AS12&lt;&gt;0,(1000-(AR12+U12)/2)/AS12*AL12,0)</f>
        <v>0.14292377208420762</v>
      </c>
      <c r="AW12">
        <f t="shared" ref="AW12:AW26" si="20">U12*AA12/1000</f>
        <v>0.26932878992769477</v>
      </c>
      <c r="AX12">
        <f t="shared" ref="AX12:AX26" si="21">(AU12-AW12)</f>
        <v>0.75825153286843716</v>
      </c>
      <c r="AY12">
        <f t="shared" ref="AY12:AY26" si="22">1/(1.6/F12+1.37/N12)</f>
        <v>8.9978283647986823E-2</v>
      </c>
      <c r="AZ12">
        <f t="shared" ref="AZ12:AZ26" si="23">G12*AA12*0.001</f>
        <v>19.403548922013634</v>
      </c>
      <c r="BA12">
        <f t="shared" ref="BA12:BA26" si="24">G12/S12</f>
        <v>0.68488531737804303</v>
      </c>
      <c r="BB12">
        <f t="shared" ref="BB12:BB26" si="25">(1-AL12*AA12/AQ12/F12)*100</f>
        <v>23.01835060784493</v>
      </c>
      <c r="BC12">
        <f t="shared" ref="BC12:BC26" si="26">(S12-E12/(N12/1.35))</f>
        <v>381.30833389004846</v>
      </c>
      <c r="BD12">
        <f t="shared" ref="BD12:BD26" si="27">E12*BB12/100/BC12</f>
        <v>6.1888356147030074E-3</v>
      </c>
    </row>
    <row r="13" spans="1:108" x14ac:dyDescent="0.25">
      <c r="A13" s="1">
        <v>2</v>
      </c>
      <c r="B13" s="1" t="s">
        <v>71</v>
      </c>
      <c r="C13" s="1">
        <v>722.00014298409224</v>
      </c>
      <c r="D13" s="1">
        <v>0</v>
      </c>
      <c r="E13">
        <f t="shared" si="0"/>
        <v>10.252057748036608</v>
      </c>
      <c r="F13">
        <f t="shared" si="1"/>
        <v>0.15049760487489594</v>
      </c>
      <c r="G13">
        <f t="shared" si="2"/>
        <v>264.49015640606768</v>
      </c>
      <c r="H13">
        <f t="shared" si="3"/>
        <v>2.1440482066242428</v>
      </c>
      <c r="I13">
        <f t="shared" si="4"/>
        <v>1.0883261432857116</v>
      </c>
      <c r="J13">
        <f t="shared" si="5"/>
        <v>11.452762603759766</v>
      </c>
      <c r="K13" s="1">
        <v>6</v>
      </c>
      <c r="L13">
        <f t="shared" si="6"/>
        <v>1.4200000166893005</v>
      </c>
      <c r="M13" s="1">
        <v>1</v>
      </c>
      <c r="N13">
        <f t="shared" si="7"/>
        <v>2.8400000333786011</v>
      </c>
      <c r="O13" s="1">
        <v>3.1740665435791016</v>
      </c>
      <c r="P13" s="1">
        <v>11.452762603759766</v>
      </c>
      <c r="Q13" s="1">
        <v>3.4906912595033646E-2</v>
      </c>
      <c r="R13" s="1">
        <v>399.47903442382812</v>
      </c>
      <c r="S13" s="1">
        <v>386.18167114257812</v>
      </c>
      <c r="T13" s="1">
        <v>1.1075624227523804</v>
      </c>
      <c r="U13" s="1">
        <v>3.6712260246276855</v>
      </c>
      <c r="V13" s="1">
        <v>10.546293258666992</v>
      </c>
      <c r="W13" s="1">
        <v>34.957687377929688</v>
      </c>
      <c r="X13" s="1">
        <v>499.95098876953125</v>
      </c>
      <c r="Y13" s="1">
        <v>1700.728759765625</v>
      </c>
      <c r="Z13" s="1">
        <v>6.6779375076293945</v>
      </c>
      <c r="AA13" s="1">
        <v>73.362083435058594</v>
      </c>
      <c r="AB13" s="1">
        <v>2.2272233963012695</v>
      </c>
      <c r="AC13" s="1">
        <v>8.3524599671363831E-2</v>
      </c>
      <c r="AD13" s="1">
        <v>1</v>
      </c>
      <c r="AE13" s="1">
        <v>-0.21956524252891541</v>
      </c>
      <c r="AF13" s="1">
        <v>2.737391471862793</v>
      </c>
      <c r="AG13" s="1">
        <v>1</v>
      </c>
      <c r="AH13" s="1">
        <v>0</v>
      </c>
      <c r="AI13" s="1">
        <v>0.15999999642372131</v>
      </c>
      <c r="AJ13" s="1">
        <v>111115</v>
      </c>
      <c r="AK13">
        <f t="shared" si="8"/>
        <v>0.83325164794921858</v>
      </c>
      <c r="AL13">
        <f t="shared" si="9"/>
        <v>2.1440482066242428E-3</v>
      </c>
      <c r="AM13">
        <f t="shared" si="10"/>
        <v>284.60276260375974</v>
      </c>
      <c r="AN13">
        <f t="shared" si="11"/>
        <v>276.32406654357908</v>
      </c>
      <c r="AO13">
        <f t="shared" si="12"/>
        <v>272.11659548021998</v>
      </c>
      <c r="AP13">
        <f t="shared" si="13"/>
        <v>1.1920230529610649</v>
      </c>
      <c r="AQ13">
        <f t="shared" si="14"/>
        <v>1.3576549332134065</v>
      </c>
      <c r="AR13">
        <f t="shared" si="15"/>
        <v>18.506221056483849</v>
      </c>
      <c r="AS13">
        <f t="shared" si="16"/>
        <v>14.834995031856163</v>
      </c>
      <c r="AT13">
        <f t="shared" si="17"/>
        <v>7.3134145736694336</v>
      </c>
      <c r="AU13">
        <f t="shared" si="18"/>
        <v>1.027580322796132</v>
      </c>
      <c r="AV13">
        <f t="shared" si="19"/>
        <v>0.14292377208420762</v>
      </c>
      <c r="AW13">
        <f t="shared" si="20"/>
        <v>0.26932878992769477</v>
      </c>
      <c r="AX13">
        <f t="shared" si="21"/>
        <v>0.75825153286843716</v>
      </c>
      <c r="AY13">
        <f t="shared" si="22"/>
        <v>8.9978283647986823E-2</v>
      </c>
      <c r="AZ13">
        <f t="shared" si="23"/>
        <v>19.403548922013634</v>
      </c>
      <c r="BA13">
        <f t="shared" si="24"/>
        <v>0.68488531737804303</v>
      </c>
      <c r="BB13">
        <f t="shared" si="25"/>
        <v>23.01835060784493</v>
      </c>
      <c r="BC13">
        <f t="shared" si="26"/>
        <v>381.30833389004846</v>
      </c>
      <c r="BD13">
        <f t="shared" si="27"/>
        <v>6.1888356147030074E-3</v>
      </c>
    </row>
    <row r="14" spans="1:108" x14ac:dyDescent="0.25">
      <c r="A14" s="1">
        <v>3</v>
      </c>
      <c r="B14" s="1" t="s">
        <v>71</v>
      </c>
      <c r="C14" s="1">
        <v>722.50014297291636</v>
      </c>
      <c r="D14" s="1">
        <v>0</v>
      </c>
      <c r="E14">
        <f t="shared" si="0"/>
        <v>10.269686328668053</v>
      </c>
      <c r="F14">
        <f t="shared" si="1"/>
        <v>0.15032277915317838</v>
      </c>
      <c r="G14">
        <f t="shared" si="2"/>
        <v>264.16952055363765</v>
      </c>
      <c r="H14">
        <f t="shared" si="3"/>
        <v>2.1415626946687087</v>
      </c>
      <c r="I14">
        <f t="shared" si="4"/>
        <v>1.0882648705612774</v>
      </c>
      <c r="J14">
        <f t="shared" si="5"/>
        <v>11.449807167053223</v>
      </c>
      <c r="K14" s="1">
        <v>6</v>
      </c>
      <c r="L14">
        <f t="shared" si="6"/>
        <v>1.4200000166893005</v>
      </c>
      <c r="M14" s="1">
        <v>1</v>
      </c>
      <c r="N14">
        <f t="shared" si="7"/>
        <v>2.8400000333786011</v>
      </c>
      <c r="O14" s="1">
        <v>3.1747043132781982</v>
      </c>
      <c r="P14" s="1">
        <v>11.449807167053223</v>
      </c>
      <c r="Q14" s="1">
        <v>3.465329110622406E-2</v>
      </c>
      <c r="R14" s="1">
        <v>399.49728393554687</v>
      </c>
      <c r="S14" s="1">
        <v>386.17971801757812</v>
      </c>
      <c r="T14" s="1">
        <v>1.1077160835266113</v>
      </c>
      <c r="U14" s="1">
        <v>3.6684539318084717</v>
      </c>
      <c r="V14" s="1">
        <v>10.547243118286133</v>
      </c>
      <c r="W14" s="1">
        <v>34.929595947265625</v>
      </c>
      <c r="X14" s="1">
        <v>499.943359375</v>
      </c>
      <c r="Y14" s="1">
        <v>1700.7225341796875</v>
      </c>
      <c r="Z14" s="1">
        <v>6.6472601890563965</v>
      </c>
      <c r="AA14" s="1">
        <v>73.361831665039063</v>
      </c>
      <c r="AB14" s="1">
        <v>2.2272233963012695</v>
      </c>
      <c r="AC14" s="1">
        <v>8.3524599671363831E-2</v>
      </c>
      <c r="AD14" s="1">
        <v>1</v>
      </c>
      <c r="AE14" s="1">
        <v>-0.21956524252891541</v>
      </c>
      <c r="AF14" s="1">
        <v>2.737391471862793</v>
      </c>
      <c r="AG14" s="1">
        <v>1</v>
      </c>
      <c r="AH14" s="1">
        <v>0</v>
      </c>
      <c r="AI14" s="1">
        <v>0.15999999642372131</v>
      </c>
      <c r="AJ14" s="1">
        <v>111115</v>
      </c>
      <c r="AK14">
        <f t="shared" si="8"/>
        <v>0.83323893229166657</v>
      </c>
      <c r="AL14">
        <f t="shared" si="9"/>
        <v>2.1415626946687089E-3</v>
      </c>
      <c r="AM14">
        <f t="shared" si="10"/>
        <v>284.5998071670532</v>
      </c>
      <c r="AN14">
        <f t="shared" si="11"/>
        <v>276.32470431327818</v>
      </c>
      <c r="AO14">
        <f t="shared" si="12"/>
        <v>272.11559938649225</v>
      </c>
      <c r="AP14">
        <f t="shared" si="13"/>
        <v>1.1937613312485207</v>
      </c>
      <c r="AQ14">
        <f t="shared" si="14"/>
        <v>1.3573893703775612</v>
      </c>
      <c r="AR14">
        <f t="shared" si="15"/>
        <v>18.502664663216578</v>
      </c>
      <c r="AS14">
        <f t="shared" si="16"/>
        <v>14.834210731408106</v>
      </c>
      <c r="AT14">
        <f t="shared" si="17"/>
        <v>7.3122557401657104</v>
      </c>
      <c r="AU14">
        <f t="shared" si="18"/>
        <v>1.0274988567063483</v>
      </c>
      <c r="AV14">
        <f t="shared" si="19"/>
        <v>0.14276609067873125</v>
      </c>
      <c r="AW14">
        <f t="shared" si="20"/>
        <v>0.26912449981628378</v>
      </c>
      <c r="AX14">
        <f t="shared" si="21"/>
        <v>0.75837435689006449</v>
      </c>
      <c r="AY14">
        <f t="shared" si="22"/>
        <v>8.9878292065088836E-2</v>
      </c>
      <c r="AZ14">
        <f t="shared" si="23"/>
        <v>19.379959897890043</v>
      </c>
      <c r="BA14">
        <f t="shared" si="24"/>
        <v>0.68405850496170595</v>
      </c>
      <c r="BB14">
        <f t="shared" si="25"/>
        <v>23.003369748669645</v>
      </c>
      <c r="BC14">
        <f t="shared" si="26"/>
        <v>381.29800098210029</v>
      </c>
      <c r="BD14">
        <f t="shared" si="27"/>
        <v>6.1956105516613735E-3</v>
      </c>
    </row>
    <row r="15" spans="1:108" x14ac:dyDescent="0.25">
      <c r="A15" s="1">
        <v>4</v>
      </c>
      <c r="B15" s="1" t="s">
        <v>72</v>
      </c>
      <c r="C15" s="1">
        <v>722.50014297291636</v>
      </c>
      <c r="D15" s="1">
        <v>0</v>
      </c>
      <c r="E15">
        <f t="shared" si="0"/>
        <v>10.269686328668053</v>
      </c>
      <c r="F15">
        <f t="shared" si="1"/>
        <v>0.15032277915317838</v>
      </c>
      <c r="G15">
        <f t="shared" si="2"/>
        <v>264.16952055363765</v>
      </c>
      <c r="H15">
        <f t="shared" si="3"/>
        <v>2.1415626946687087</v>
      </c>
      <c r="I15">
        <f t="shared" si="4"/>
        <v>1.0882648705612774</v>
      </c>
      <c r="J15">
        <f t="shared" si="5"/>
        <v>11.449807167053223</v>
      </c>
      <c r="K15" s="1">
        <v>6</v>
      </c>
      <c r="L15">
        <f t="shared" si="6"/>
        <v>1.4200000166893005</v>
      </c>
      <c r="M15" s="1">
        <v>1</v>
      </c>
      <c r="N15">
        <f t="shared" si="7"/>
        <v>2.8400000333786011</v>
      </c>
      <c r="O15" s="1">
        <v>3.1747043132781982</v>
      </c>
      <c r="P15" s="1">
        <v>11.449807167053223</v>
      </c>
      <c r="Q15" s="1">
        <v>3.465329110622406E-2</v>
      </c>
      <c r="R15" s="1">
        <v>399.49728393554687</v>
      </c>
      <c r="S15" s="1">
        <v>386.17971801757812</v>
      </c>
      <c r="T15" s="1">
        <v>1.1077160835266113</v>
      </c>
      <c r="U15" s="1">
        <v>3.6684539318084717</v>
      </c>
      <c r="V15" s="1">
        <v>10.547243118286133</v>
      </c>
      <c r="W15" s="1">
        <v>34.929595947265625</v>
      </c>
      <c r="X15" s="1">
        <v>499.943359375</v>
      </c>
      <c r="Y15" s="1">
        <v>1700.7225341796875</v>
      </c>
      <c r="Z15" s="1">
        <v>6.6472601890563965</v>
      </c>
      <c r="AA15" s="1">
        <v>73.361831665039063</v>
      </c>
      <c r="AB15" s="1">
        <v>2.2272233963012695</v>
      </c>
      <c r="AC15" s="1">
        <v>8.3524599671363831E-2</v>
      </c>
      <c r="AD15" s="1">
        <v>1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 t="shared" si="8"/>
        <v>0.83323893229166657</v>
      </c>
      <c r="AL15">
        <f t="shared" si="9"/>
        <v>2.1415626946687089E-3</v>
      </c>
      <c r="AM15">
        <f t="shared" si="10"/>
        <v>284.5998071670532</v>
      </c>
      <c r="AN15">
        <f t="shared" si="11"/>
        <v>276.32470431327818</v>
      </c>
      <c r="AO15">
        <f t="shared" si="12"/>
        <v>272.11559938649225</v>
      </c>
      <c r="AP15">
        <f t="shared" si="13"/>
        <v>1.1937613312485207</v>
      </c>
      <c r="AQ15">
        <f t="shared" si="14"/>
        <v>1.3573893703775612</v>
      </c>
      <c r="AR15">
        <f t="shared" si="15"/>
        <v>18.502664663216578</v>
      </c>
      <c r="AS15">
        <f t="shared" si="16"/>
        <v>14.834210731408106</v>
      </c>
      <c r="AT15">
        <f t="shared" si="17"/>
        <v>7.3122557401657104</v>
      </c>
      <c r="AU15">
        <f t="shared" si="18"/>
        <v>1.0274988567063483</v>
      </c>
      <c r="AV15">
        <f t="shared" si="19"/>
        <v>0.14276609067873125</v>
      </c>
      <c r="AW15">
        <f t="shared" si="20"/>
        <v>0.26912449981628378</v>
      </c>
      <c r="AX15">
        <f t="shared" si="21"/>
        <v>0.75837435689006449</v>
      </c>
      <c r="AY15">
        <f t="shared" si="22"/>
        <v>8.9878292065088836E-2</v>
      </c>
      <c r="AZ15">
        <f t="shared" si="23"/>
        <v>19.379959897890043</v>
      </c>
      <c r="BA15">
        <f t="shared" si="24"/>
        <v>0.68405850496170595</v>
      </c>
      <c r="BB15">
        <f t="shared" si="25"/>
        <v>23.003369748669645</v>
      </c>
      <c r="BC15">
        <f t="shared" si="26"/>
        <v>381.29800098210029</v>
      </c>
      <c r="BD15">
        <f t="shared" si="27"/>
        <v>6.1956105516613735E-3</v>
      </c>
    </row>
    <row r="16" spans="1:108" x14ac:dyDescent="0.25">
      <c r="A16" s="1">
        <v>5</v>
      </c>
      <c r="B16" s="1" t="s">
        <v>72</v>
      </c>
      <c r="C16" s="1">
        <v>723.00014296174049</v>
      </c>
      <c r="D16" s="1">
        <v>0</v>
      </c>
      <c r="E16">
        <f t="shared" si="0"/>
        <v>10.24337494507664</v>
      </c>
      <c r="F16">
        <f t="shared" si="1"/>
        <v>0.15011463521711232</v>
      </c>
      <c r="G16">
        <f t="shared" si="2"/>
        <v>264.32749627982207</v>
      </c>
      <c r="H16">
        <f t="shared" si="3"/>
        <v>2.1393625059634069</v>
      </c>
      <c r="I16">
        <f t="shared" si="4"/>
        <v>1.0885786611722439</v>
      </c>
      <c r="J16">
        <f t="shared" si="5"/>
        <v>11.451303482055664</v>
      </c>
      <c r="K16" s="1">
        <v>6</v>
      </c>
      <c r="L16">
        <f t="shared" si="6"/>
        <v>1.4200000166893005</v>
      </c>
      <c r="M16" s="1">
        <v>1</v>
      </c>
      <c r="N16">
        <f t="shared" si="7"/>
        <v>2.8400000333786011</v>
      </c>
      <c r="O16" s="1">
        <v>3.1747698783874512</v>
      </c>
      <c r="P16" s="1">
        <v>11.451303482055664</v>
      </c>
      <c r="Q16" s="1">
        <v>3.4014839679002762E-2</v>
      </c>
      <c r="R16" s="1">
        <v>399.4859619140625</v>
      </c>
      <c r="S16" s="1">
        <v>386.2005615234375</v>
      </c>
      <c r="T16" s="1">
        <v>1.1078236103057861</v>
      </c>
      <c r="U16" s="1">
        <v>3.6660096645355225</v>
      </c>
      <c r="V16" s="1">
        <v>10.5482177734375</v>
      </c>
      <c r="W16" s="1">
        <v>34.906158447265625</v>
      </c>
      <c r="X16" s="1">
        <v>499.92913818359375</v>
      </c>
      <c r="Y16" s="1">
        <v>1700.8106689453125</v>
      </c>
      <c r="Z16" s="1">
        <v>6.7077364921569824</v>
      </c>
      <c r="AA16" s="1">
        <v>73.361824035644531</v>
      </c>
      <c r="AB16" s="1">
        <v>2.2272233963012695</v>
      </c>
      <c r="AC16" s="1">
        <v>8.3524599671363831E-2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si="8"/>
        <v>0.83321523030598954</v>
      </c>
      <c r="AL16">
        <f t="shared" si="9"/>
        <v>2.1393625059634071E-3</v>
      </c>
      <c r="AM16">
        <f t="shared" si="10"/>
        <v>284.60130348205564</v>
      </c>
      <c r="AN16">
        <f t="shared" si="11"/>
        <v>276.32476987838743</v>
      </c>
      <c r="AO16">
        <f t="shared" si="12"/>
        <v>272.12970094867705</v>
      </c>
      <c r="AP16">
        <f t="shared" si="13"/>
        <v>1.1949271944487292</v>
      </c>
      <c r="AQ16">
        <f t="shared" si="14"/>
        <v>1.3575238170948711</v>
      </c>
      <c r="AR16">
        <f t="shared" si="15"/>
        <v>18.504499239758367</v>
      </c>
      <c r="AS16">
        <f t="shared" si="16"/>
        <v>14.838489575222845</v>
      </c>
      <c r="AT16">
        <f t="shared" si="17"/>
        <v>7.3130366802215576</v>
      </c>
      <c r="AU16">
        <f t="shared" si="18"/>
        <v>1.0275537562298043</v>
      </c>
      <c r="AV16">
        <f t="shared" si="19"/>
        <v>0.14257833437118195</v>
      </c>
      <c r="AW16">
        <f t="shared" si="20"/>
        <v>0.26894515592262724</v>
      </c>
      <c r="AX16">
        <f t="shared" si="21"/>
        <v>0.75860860030717703</v>
      </c>
      <c r="AY16">
        <f t="shared" si="22"/>
        <v>8.9759230976759696E-2</v>
      </c>
      <c r="AZ16">
        <f t="shared" si="23"/>
        <v>19.391547269862794</v>
      </c>
      <c r="BA16">
        <f t="shared" si="24"/>
        <v>0.68443063686167305</v>
      </c>
      <c r="BB16">
        <f t="shared" si="25"/>
        <v>22.983459262873129</v>
      </c>
      <c r="BC16">
        <f t="shared" si="26"/>
        <v>381.33135165959033</v>
      </c>
      <c r="BD16">
        <f t="shared" si="27"/>
        <v>6.1738482749949192E-3</v>
      </c>
    </row>
    <row r="17" spans="1:108" x14ac:dyDescent="0.25">
      <c r="A17" s="1">
        <v>6</v>
      </c>
      <c r="B17" s="1" t="s">
        <v>73</v>
      </c>
      <c r="C17" s="1">
        <v>723.50014295056462</v>
      </c>
      <c r="D17" s="1">
        <v>0</v>
      </c>
      <c r="E17">
        <f t="shared" si="0"/>
        <v>10.227535027294756</v>
      </c>
      <c r="F17">
        <f t="shared" si="1"/>
        <v>0.14987148269054767</v>
      </c>
      <c r="G17">
        <f t="shared" si="2"/>
        <v>264.35960249816077</v>
      </c>
      <c r="H17">
        <f t="shared" si="3"/>
        <v>2.1377059895897288</v>
      </c>
      <c r="I17">
        <f t="shared" si="4"/>
        <v>1.0894069345533899</v>
      </c>
      <c r="J17">
        <f t="shared" si="5"/>
        <v>11.459098815917969</v>
      </c>
      <c r="K17" s="1">
        <v>6</v>
      </c>
      <c r="L17">
        <f t="shared" si="6"/>
        <v>1.4200000166893005</v>
      </c>
      <c r="M17" s="1">
        <v>1</v>
      </c>
      <c r="N17">
        <f t="shared" si="7"/>
        <v>2.8400000333786011</v>
      </c>
      <c r="O17" s="1">
        <v>3.174633264541626</v>
      </c>
      <c r="P17" s="1">
        <v>11.459098815917969</v>
      </c>
      <c r="Q17" s="1">
        <v>3.391440212726593E-2</v>
      </c>
      <c r="R17" s="1">
        <v>399.50613403320312</v>
      </c>
      <c r="S17" s="1">
        <v>386.23992919921875</v>
      </c>
      <c r="T17" s="1">
        <v>1.1079692840576172</v>
      </c>
      <c r="U17" s="1">
        <v>3.6642718315124512</v>
      </c>
      <c r="V17" s="1">
        <v>10.549699783325195</v>
      </c>
      <c r="W17" s="1">
        <v>34.889926910400391</v>
      </c>
      <c r="X17" s="1">
        <v>499.91098022460937</v>
      </c>
      <c r="Y17" s="1">
        <v>1700.7774658203125</v>
      </c>
      <c r="Z17" s="1">
        <v>6.7829194068908691</v>
      </c>
      <c r="AA17" s="1">
        <v>73.361778259277344</v>
      </c>
      <c r="AB17" s="1">
        <v>2.2272233963012695</v>
      </c>
      <c r="AC17" s="1">
        <v>8.3524599671363831E-2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0.83318496704101552</v>
      </c>
      <c r="AL17">
        <f t="shared" si="9"/>
        <v>2.1377059895897289E-3</v>
      </c>
      <c r="AM17">
        <f t="shared" si="10"/>
        <v>284.60909881591795</v>
      </c>
      <c r="AN17">
        <f t="shared" si="11"/>
        <v>276.3246332645416</v>
      </c>
      <c r="AO17">
        <f t="shared" si="12"/>
        <v>272.1243884487958</v>
      </c>
      <c r="AP17">
        <f t="shared" si="13"/>
        <v>1.1947834863214455</v>
      </c>
      <c r="AQ17">
        <f t="shared" si="14"/>
        <v>1.3582244321385224</v>
      </c>
      <c r="AR17">
        <f t="shared" si="15"/>
        <v>18.514060923363196</v>
      </c>
      <c r="AS17">
        <f t="shared" si="16"/>
        <v>14.849789091850745</v>
      </c>
      <c r="AT17">
        <f t="shared" si="17"/>
        <v>7.3168660402297974</v>
      </c>
      <c r="AU17">
        <f t="shared" si="18"/>
        <v>1.0278229949398143</v>
      </c>
      <c r="AV17">
        <f t="shared" si="19"/>
        <v>0.1423589654458623</v>
      </c>
      <c r="AW17">
        <f t="shared" si="20"/>
        <v>0.26881749758513251</v>
      </c>
      <c r="AX17">
        <f t="shared" si="21"/>
        <v>0.75900549735468181</v>
      </c>
      <c r="AY17">
        <f t="shared" si="22"/>
        <v>8.9620126404426723E-2</v>
      </c>
      <c r="AZ17">
        <f t="shared" si="23"/>
        <v>19.39389053918077</v>
      </c>
      <c r="BA17">
        <f t="shared" si="24"/>
        <v>0.68444400102871472</v>
      </c>
      <c r="BB17">
        <f t="shared" si="25"/>
        <v>22.958047321358176</v>
      </c>
      <c r="BC17">
        <f t="shared" si="26"/>
        <v>381.37824887366531</v>
      </c>
      <c r="BD17">
        <f t="shared" si="27"/>
        <v>6.1567284928003884E-3</v>
      </c>
    </row>
    <row r="18" spans="1:108" x14ac:dyDescent="0.25">
      <c r="A18" s="1">
        <v>7</v>
      </c>
      <c r="B18" s="1" t="s">
        <v>73</v>
      </c>
      <c r="C18" s="1">
        <v>724.00014293938875</v>
      </c>
      <c r="D18" s="1">
        <v>0</v>
      </c>
      <c r="E18">
        <f t="shared" si="0"/>
        <v>10.221818355086848</v>
      </c>
      <c r="F18">
        <f t="shared" si="1"/>
        <v>0.14968016166080444</v>
      </c>
      <c r="G18">
        <f t="shared" si="2"/>
        <v>264.29993059124644</v>
      </c>
      <c r="H18">
        <f t="shared" si="3"/>
        <v>2.1357931165234518</v>
      </c>
      <c r="I18">
        <f t="shared" si="4"/>
        <v>1.0897528651156529</v>
      </c>
      <c r="J18">
        <f t="shared" si="5"/>
        <v>11.461058616638184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3.1749346256256104</v>
      </c>
      <c r="P18" s="1">
        <v>11.461058616638184</v>
      </c>
      <c r="Q18" s="1">
        <v>3.4484315663576126E-2</v>
      </c>
      <c r="R18" s="1">
        <v>399.51608276367187</v>
      </c>
      <c r="S18" s="1">
        <v>386.25799560546875</v>
      </c>
      <c r="T18" s="1">
        <v>1.1080194711685181</v>
      </c>
      <c r="U18" s="1">
        <v>3.6619603633880615</v>
      </c>
      <c r="V18" s="1">
        <v>10.549945831298828</v>
      </c>
      <c r="W18" s="1">
        <v>34.867153167724609</v>
      </c>
      <c r="X18" s="1">
        <v>499.92666625976562</v>
      </c>
      <c r="Y18" s="1">
        <v>1700.8232421875</v>
      </c>
      <c r="Z18" s="1">
        <v>6.8105654716491699</v>
      </c>
      <c r="AA18" s="1">
        <v>73.361732482910156</v>
      </c>
      <c r="AB18" s="1">
        <v>2.2272233963012695</v>
      </c>
      <c r="AC18" s="1">
        <v>8.3524599671363831E-2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0.8332111104329426</v>
      </c>
      <c r="AL18">
        <f t="shared" si="9"/>
        <v>2.1357931165234519E-3</v>
      </c>
      <c r="AM18">
        <f t="shared" si="10"/>
        <v>284.61105861663816</v>
      </c>
      <c r="AN18">
        <f t="shared" si="11"/>
        <v>276.32493462562559</v>
      </c>
      <c r="AO18">
        <f t="shared" si="12"/>
        <v>272.13171266738209</v>
      </c>
      <c r="AP18">
        <f t="shared" si="13"/>
        <v>1.1956844100332689</v>
      </c>
      <c r="AQ18">
        <f t="shared" si="14"/>
        <v>1.3584006216575484</v>
      </c>
      <c r="AR18">
        <f t="shared" si="15"/>
        <v>18.516474130078539</v>
      </c>
      <c r="AS18">
        <f t="shared" si="16"/>
        <v>14.854513766690477</v>
      </c>
      <c r="AT18">
        <f t="shared" si="17"/>
        <v>7.317996621131897</v>
      </c>
      <c r="AU18">
        <f t="shared" si="18"/>
        <v>1.0279024969219679</v>
      </c>
      <c r="AV18">
        <f t="shared" si="19"/>
        <v>0.14218633311286194</v>
      </c>
      <c r="AW18">
        <f t="shared" si="20"/>
        <v>0.26864775654189543</v>
      </c>
      <c r="AX18">
        <f t="shared" si="21"/>
        <v>0.75925474038007246</v>
      </c>
      <c r="AY18">
        <f t="shared" si="22"/>
        <v>8.9510660276129805E-2</v>
      </c>
      <c r="AZ18">
        <f t="shared" si="23"/>
        <v>19.389500803286744</v>
      </c>
      <c r="BA18">
        <f t="shared" si="24"/>
        <v>0.68425750042261235</v>
      </c>
      <c r="BB18">
        <f t="shared" si="25"/>
        <v>22.938644097086534</v>
      </c>
      <c r="BC18">
        <f t="shared" si="26"/>
        <v>381.39903271209488</v>
      </c>
      <c r="BD18">
        <f t="shared" si="27"/>
        <v>6.1477516501569273E-3</v>
      </c>
    </row>
    <row r="19" spans="1:108" x14ac:dyDescent="0.25">
      <c r="A19" s="1">
        <v>8</v>
      </c>
      <c r="B19" s="1" t="s">
        <v>74</v>
      </c>
      <c r="C19" s="1">
        <v>724.50014292821288</v>
      </c>
      <c r="D19" s="1">
        <v>0</v>
      </c>
      <c r="E19">
        <f t="shared" si="0"/>
        <v>10.251421739329309</v>
      </c>
      <c r="F19">
        <f t="shared" si="1"/>
        <v>0.14969994933913933</v>
      </c>
      <c r="G19">
        <f t="shared" si="2"/>
        <v>264.0108540064985</v>
      </c>
      <c r="H19">
        <f t="shared" si="3"/>
        <v>2.1355281286191499</v>
      </c>
      <c r="I19">
        <f t="shared" si="4"/>
        <v>1.0894857305833665</v>
      </c>
      <c r="J19">
        <f t="shared" si="5"/>
        <v>11.457564353942871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3.175753116607666</v>
      </c>
      <c r="P19" s="1">
        <v>11.457564353942871</v>
      </c>
      <c r="Q19" s="1">
        <v>3.4645363688468933E-2</v>
      </c>
      <c r="R19" s="1">
        <v>399.57366943359375</v>
      </c>
      <c r="S19" s="1">
        <v>386.280029296875</v>
      </c>
      <c r="T19" s="1">
        <v>1.1076695919036865</v>
      </c>
      <c r="U19" s="1">
        <v>3.6613125801086426</v>
      </c>
      <c r="V19" s="1">
        <v>10.546025276184082</v>
      </c>
      <c r="W19" s="1">
        <v>34.859039306640625</v>
      </c>
      <c r="X19" s="1">
        <v>499.92327880859375</v>
      </c>
      <c r="Y19" s="1">
        <v>1700.769287109375</v>
      </c>
      <c r="Z19" s="1">
        <v>6.7945551872253418</v>
      </c>
      <c r="AA19" s="1">
        <v>73.36187744140625</v>
      </c>
      <c r="AB19" s="1">
        <v>2.2272233963012695</v>
      </c>
      <c r="AC19" s="1">
        <v>8.3524599671363831E-2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0.83320546468098944</v>
      </c>
      <c r="AL19">
        <f t="shared" si="9"/>
        <v>2.1355281286191499E-3</v>
      </c>
      <c r="AM19">
        <f t="shared" si="10"/>
        <v>284.60756435394285</v>
      </c>
      <c r="AN19">
        <f t="shared" si="11"/>
        <v>276.32575311660764</v>
      </c>
      <c r="AO19">
        <f t="shared" si="12"/>
        <v>272.12307985507505</v>
      </c>
      <c r="AP19">
        <f t="shared" si="13"/>
        <v>1.1962348769023254</v>
      </c>
      <c r="AQ19">
        <f t="shared" si="14"/>
        <v>1.3580864953599756</v>
      </c>
      <c r="AR19">
        <f t="shared" si="15"/>
        <v>18.512155668925896</v>
      </c>
      <c r="AS19">
        <f t="shared" si="16"/>
        <v>14.850843088817253</v>
      </c>
      <c r="AT19">
        <f t="shared" si="17"/>
        <v>7.3166587352752686</v>
      </c>
      <c r="AU19">
        <f t="shared" si="18"/>
        <v>1.0278084179296005</v>
      </c>
      <c r="AV19">
        <f t="shared" si="19"/>
        <v>0.1422041889077634</v>
      </c>
      <c r="AW19">
        <f t="shared" si="20"/>
        <v>0.26860076477660916</v>
      </c>
      <c r="AX19">
        <f t="shared" si="21"/>
        <v>0.75920765315299144</v>
      </c>
      <c r="AY19">
        <f t="shared" si="22"/>
        <v>8.9521982542809367E-2</v>
      </c>
      <c r="AZ19">
        <f t="shared" si="23"/>
        <v>19.368331914825745</v>
      </c>
      <c r="BA19">
        <f t="shared" si="24"/>
        <v>0.68347010972082467</v>
      </c>
      <c r="BB19">
        <f t="shared" si="25"/>
        <v>22.940417942270731</v>
      </c>
      <c r="BC19">
        <f t="shared" si="26"/>
        <v>381.40699437242449</v>
      </c>
      <c r="BD19">
        <f t="shared" si="27"/>
        <v>6.1659042092201627E-3</v>
      </c>
    </row>
    <row r="20" spans="1:108" x14ac:dyDescent="0.25">
      <c r="A20" s="1">
        <v>9</v>
      </c>
      <c r="B20" s="1" t="s">
        <v>74</v>
      </c>
      <c r="C20" s="1">
        <v>725.00014291703701</v>
      </c>
      <c r="D20" s="1">
        <v>0</v>
      </c>
      <c r="E20">
        <f t="shared" si="0"/>
        <v>10.261803123438231</v>
      </c>
      <c r="F20">
        <f t="shared" si="1"/>
        <v>0.1496308090284062</v>
      </c>
      <c r="G20">
        <f t="shared" si="2"/>
        <v>263.82621567456937</v>
      </c>
      <c r="H20">
        <f t="shared" si="3"/>
        <v>2.1343501835481171</v>
      </c>
      <c r="I20">
        <f t="shared" si="4"/>
        <v>1.0893624512254174</v>
      </c>
      <c r="J20">
        <f t="shared" si="5"/>
        <v>11.454621315002441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3.176131010055542</v>
      </c>
      <c r="P20" s="1">
        <v>11.454621315002441</v>
      </c>
      <c r="Q20" s="1">
        <v>3.423767164349556E-2</v>
      </c>
      <c r="R20" s="1">
        <v>399.56390380859375</v>
      </c>
      <c r="S20" s="1">
        <v>386.25872802734375</v>
      </c>
      <c r="T20" s="1">
        <v>1.1072210073471069</v>
      </c>
      <c r="U20" s="1">
        <v>3.6593983173370361</v>
      </c>
      <c r="V20" s="1">
        <v>10.541440963745117</v>
      </c>
      <c r="W20" s="1">
        <v>34.839775085449219</v>
      </c>
      <c r="X20" s="1">
        <v>499.9354248046875</v>
      </c>
      <c r="Y20" s="1">
        <v>1700.761474609375</v>
      </c>
      <c r="Z20" s="1">
        <v>6.6748099327087402</v>
      </c>
      <c r="AA20" s="1">
        <v>73.361656188964844</v>
      </c>
      <c r="AB20" s="1">
        <v>2.2272233963012695</v>
      </c>
      <c r="AC20" s="1">
        <v>8.3524599671363831E-2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0.83322570800781237</v>
      </c>
      <c r="AL20">
        <f t="shared" si="9"/>
        <v>2.1343501835481169E-3</v>
      </c>
      <c r="AM20">
        <f t="shared" si="10"/>
        <v>284.60462131500242</v>
      </c>
      <c r="AN20">
        <f t="shared" si="11"/>
        <v>276.32613101005552</v>
      </c>
      <c r="AO20">
        <f t="shared" si="12"/>
        <v>272.12182985510299</v>
      </c>
      <c r="AP20">
        <f t="shared" si="13"/>
        <v>1.1972447221079985</v>
      </c>
      <c r="AQ20">
        <f t="shared" si="14"/>
        <v>1.3578219724403735</v>
      </c>
      <c r="AR20">
        <f t="shared" si="15"/>
        <v>18.50860576188326</v>
      </c>
      <c r="AS20">
        <f t="shared" si="16"/>
        <v>14.849207444546224</v>
      </c>
      <c r="AT20">
        <f t="shared" si="17"/>
        <v>7.3153761625289917</v>
      </c>
      <c r="AU20">
        <f t="shared" si="18"/>
        <v>1.027718235640203</v>
      </c>
      <c r="AV20">
        <f t="shared" si="19"/>
        <v>0.14214179777895397</v>
      </c>
      <c r="AW20">
        <f t="shared" si="20"/>
        <v>0.26845952121495609</v>
      </c>
      <c r="AX20">
        <f t="shared" si="21"/>
        <v>0.75925871442524695</v>
      </c>
      <c r="AY20">
        <f t="shared" si="22"/>
        <v>8.9482420742352742E-2</v>
      </c>
      <c r="AZ20">
        <f t="shared" si="23"/>
        <v>19.354728127953447</v>
      </c>
      <c r="BA20">
        <f t="shared" si="24"/>
        <v>0.68302978426391125</v>
      </c>
      <c r="BB20">
        <f t="shared" si="25"/>
        <v>22.932557558381582</v>
      </c>
      <c r="BC20">
        <f t="shared" si="26"/>
        <v>381.38075829008255</v>
      </c>
      <c r="BD20">
        <f t="shared" si="27"/>
        <v>6.1704578866570116E-3</v>
      </c>
    </row>
    <row r="21" spans="1:108" x14ac:dyDescent="0.25">
      <c r="A21" s="1">
        <v>10</v>
      </c>
      <c r="B21" s="1" t="s">
        <v>75</v>
      </c>
      <c r="C21" s="1">
        <v>725.50014290586114</v>
      </c>
      <c r="D21" s="1">
        <v>0</v>
      </c>
      <c r="E21">
        <f t="shared" si="0"/>
        <v>10.25445455070899</v>
      </c>
      <c r="F21">
        <f t="shared" si="1"/>
        <v>0.14940955554817983</v>
      </c>
      <c r="G21">
        <f t="shared" si="2"/>
        <v>263.75606209963723</v>
      </c>
      <c r="H21">
        <f t="shared" si="3"/>
        <v>2.1316104396324529</v>
      </c>
      <c r="I21">
        <f t="shared" si="4"/>
        <v>1.0894965694971326</v>
      </c>
      <c r="J21">
        <f t="shared" si="5"/>
        <v>11.453636169433594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3.1767189502716064</v>
      </c>
      <c r="P21" s="1">
        <v>11.453636169433594</v>
      </c>
      <c r="Q21" s="1">
        <v>3.4676272422075272E-2</v>
      </c>
      <c r="R21" s="1">
        <v>399.56402587890625</v>
      </c>
      <c r="S21" s="1">
        <v>386.26913452148437</v>
      </c>
      <c r="T21" s="1">
        <v>1.1074979305267334</v>
      </c>
      <c r="U21" s="1">
        <v>3.6563644409179687</v>
      </c>
      <c r="V21" s="1">
        <v>10.543635368347168</v>
      </c>
      <c r="W21" s="1">
        <v>34.809429168701172</v>
      </c>
      <c r="X21" s="1">
        <v>499.94375610351562</v>
      </c>
      <c r="Y21" s="1">
        <v>1700.787109375</v>
      </c>
      <c r="Z21" s="1">
        <v>6.6037807464599609</v>
      </c>
      <c r="AA21" s="1">
        <v>73.36163330078125</v>
      </c>
      <c r="AB21" s="1">
        <v>2.2272233963012695</v>
      </c>
      <c r="AC21" s="1">
        <v>8.3524599671363831E-2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0.8332395935058593</v>
      </c>
      <c r="AL21">
        <f t="shared" si="9"/>
        <v>2.1316104396324528E-3</v>
      </c>
      <c r="AM21">
        <f t="shared" si="10"/>
        <v>284.60363616943357</v>
      </c>
      <c r="AN21">
        <f t="shared" si="11"/>
        <v>276.32671895027158</v>
      </c>
      <c r="AO21">
        <f t="shared" si="12"/>
        <v>272.12593141751131</v>
      </c>
      <c r="AP21">
        <f t="shared" si="13"/>
        <v>1.1989352260323829</v>
      </c>
      <c r="AQ21">
        <f t="shared" si="14"/>
        <v>1.3577334368257725</v>
      </c>
      <c r="AR21">
        <f t="shared" si="15"/>
        <v>18.507404698299073</v>
      </c>
      <c r="AS21">
        <f t="shared" si="16"/>
        <v>14.851040257381104</v>
      </c>
      <c r="AT21">
        <f t="shared" si="17"/>
        <v>7.3151775598526001</v>
      </c>
      <c r="AU21">
        <f t="shared" si="18"/>
        <v>1.0277042717980081</v>
      </c>
      <c r="AV21">
        <f t="shared" si="19"/>
        <v>0.14194212272405524</v>
      </c>
      <c r="AW21">
        <f t="shared" si="20"/>
        <v>0.26823686732864005</v>
      </c>
      <c r="AX21">
        <f t="shared" si="21"/>
        <v>0.759467404469368</v>
      </c>
      <c r="AY21">
        <f t="shared" si="22"/>
        <v>8.93558098076698E-2</v>
      </c>
      <c r="AZ21">
        <f t="shared" si="23"/>
        <v>19.349575508611675</v>
      </c>
      <c r="BA21">
        <f t="shared" si="24"/>
        <v>0.68282976434651432</v>
      </c>
      <c r="BB21">
        <f t="shared" si="25"/>
        <v>22.912503274210394</v>
      </c>
      <c r="BC21">
        <f t="shared" si="26"/>
        <v>381.39465794375411</v>
      </c>
      <c r="BD21">
        <f t="shared" si="27"/>
        <v>6.1604225065735266E-3</v>
      </c>
    </row>
    <row r="22" spans="1:108" x14ac:dyDescent="0.25">
      <c r="A22" s="1">
        <v>11</v>
      </c>
      <c r="B22" s="1" t="s">
        <v>75</v>
      </c>
      <c r="C22" s="1">
        <v>726.00014289468527</v>
      </c>
      <c r="D22" s="1">
        <v>0</v>
      </c>
      <c r="E22">
        <f t="shared" si="0"/>
        <v>10.279049016184747</v>
      </c>
      <c r="F22">
        <f t="shared" si="1"/>
        <v>0.1491727480246596</v>
      </c>
      <c r="G22">
        <f t="shared" si="2"/>
        <v>263.30092664052836</v>
      </c>
      <c r="H22">
        <f t="shared" si="3"/>
        <v>2.1292871508667854</v>
      </c>
      <c r="I22">
        <f t="shared" si="4"/>
        <v>1.0899544337660145</v>
      </c>
      <c r="J22">
        <f t="shared" si="5"/>
        <v>11.456603050231934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3.1766746044158936</v>
      </c>
      <c r="P22" s="1">
        <v>11.456603050231934</v>
      </c>
      <c r="Q22" s="1">
        <v>3.5045508295297623E-2</v>
      </c>
      <c r="R22" s="1">
        <v>399.58456420898437</v>
      </c>
      <c r="S22" s="1">
        <v>386.26177978515625</v>
      </c>
      <c r="T22" s="1">
        <v>1.1077485084533691</v>
      </c>
      <c r="U22" s="1">
        <v>3.653742790222168</v>
      </c>
      <c r="V22" s="1">
        <v>10.546098709106445</v>
      </c>
      <c r="W22" s="1">
        <v>34.78472900390625</v>
      </c>
      <c r="X22" s="1">
        <v>499.96356201171875</v>
      </c>
      <c r="Y22" s="1">
        <v>1700.77392578125</v>
      </c>
      <c r="Z22" s="1">
        <v>6.599513053894043</v>
      </c>
      <c r="AA22" s="1">
        <v>73.3619384765625</v>
      </c>
      <c r="AB22" s="1">
        <v>2.2272233963012695</v>
      </c>
      <c r="AC22" s="1">
        <v>8.3524599671363831E-2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0.83327260335286446</v>
      </c>
      <c r="AL22">
        <f t="shared" si="9"/>
        <v>2.1292871508667853E-3</v>
      </c>
      <c r="AM22">
        <f t="shared" si="10"/>
        <v>284.60660305023191</v>
      </c>
      <c r="AN22">
        <f t="shared" si="11"/>
        <v>276.32667460441587</v>
      </c>
      <c r="AO22">
        <f t="shared" si="12"/>
        <v>272.12382204255846</v>
      </c>
      <c r="AP22">
        <f t="shared" si="13"/>
        <v>1.1997805843821121</v>
      </c>
      <c r="AQ22">
        <f t="shared" si="14"/>
        <v>1.3580000875514771</v>
      </c>
      <c r="AR22">
        <f t="shared" si="15"/>
        <v>18.510962438449301</v>
      </c>
      <c r="AS22">
        <f t="shared" si="16"/>
        <v>14.857219648227133</v>
      </c>
      <c r="AT22">
        <f t="shared" si="17"/>
        <v>7.3166388273239136</v>
      </c>
      <c r="AU22">
        <f t="shared" si="18"/>
        <v>1.027807018076804</v>
      </c>
      <c r="AV22">
        <f t="shared" si="19"/>
        <v>0.14172837783245473</v>
      </c>
      <c r="AW22">
        <f t="shared" si="20"/>
        <v>0.26804565378546247</v>
      </c>
      <c r="AX22">
        <f t="shared" si="21"/>
        <v>0.75976136429134145</v>
      </c>
      <c r="AY22">
        <f t="shared" si="22"/>
        <v>8.9220280258776652E-2</v>
      </c>
      <c r="AZ22">
        <f t="shared" si="23"/>
        <v>19.316266381024338</v>
      </c>
      <c r="BA22">
        <f t="shared" si="24"/>
        <v>0.68166445768198891</v>
      </c>
      <c r="BB22">
        <f t="shared" si="25"/>
        <v>22.889105059753845</v>
      </c>
      <c r="BC22">
        <f t="shared" si="26"/>
        <v>381.37561217643935</v>
      </c>
      <c r="BD22">
        <f t="shared" si="27"/>
        <v>6.1691997425614908E-3</v>
      </c>
    </row>
    <row r="23" spans="1:108" x14ac:dyDescent="0.25">
      <c r="A23" s="1">
        <v>12</v>
      </c>
      <c r="B23" s="1" t="s">
        <v>76</v>
      </c>
      <c r="C23" s="1">
        <v>726.5001428835094</v>
      </c>
      <c r="D23" s="1">
        <v>0</v>
      </c>
      <c r="E23">
        <f t="shared" si="0"/>
        <v>10.27700108122818</v>
      </c>
      <c r="F23">
        <f t="shared" si="1"/>
        <v>0.14890393998316165</v>
      </c>
      <c r="G23">
        <f t="shared" si="2"/>
        <v>263.14691831313542</v>
      </c>
      <c r="H23">
        <f t="shared" si="3"/>
        <v>2.126428814489044</v>
      </c>
      <c r="I23">
        <f t="shared" si="4"/>
        <v>1.0903633748683401</v>
      </c>
      <c r="J23">
        <f t="shared" si="5"/>
        <v>11.458626747131348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3.1770772933959961</v>
      </c>
      <c r="P23" s="1">
        <v>11.458626747131348</v>
      </c>
      <c r="Q23" s="1">
        <v>3.5130273550748825E-2</v>
      </c>
      <c r="R23" s="1">
        <v>399.6033935546875</v>
      </c>
      <c r="S23" s="1">
        <v>386.28521728515625</v>
      </c>
      <c r="T23" s="1">
        <v>1.1082166433334351</v>
      </c>
      <c r="U23" s="1">
        <v>3.6506321430206299</v>
      </c>
      <c r="V23" s="1">
        <v>10.550299644470215</v>
      </c>
      <c r="W23" s="1">
        <v>34.7542724609375</v>
      </c>
      <c r="X23" s="1">
        <v>499.99679565429687</v>
      </c>
      <c r="Y23" s="1">
        <v>1700.7916259765625</v>
      </c>
      <c r="Z23" s="1">
        <v>6.6366333961486816</v>
      </c>
      <c r="AA23" s="1">
        <v>73.362258911132812</v>
      </c>
      <c r="AB23" s="1">
        <v>2.2272233963012695</v>
      </c>
      <c r="AC23" s="1">
        <v>8.3524599671363831E-2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0.8333279927571613</v>
      </c>
      <c r="AL23">
        <f t="shared" si="9"/>
        <v>2.126428814489044E-3</v>
      </c>
      <c r="AM23">
        <f t="shared" si="10"/>
        <v>284.60862674713132</v>
      </c>
      <c r="AN23">
        <f t="shared" si="11"/>
        <v>276.32707729339597</v>
      </c>
      <c r="AO23">
        <f t="shared" si="12"/>
        <v>272.12665407374516</v>
      </c>
      <c r="AP23">
        <f t="shared" si="13"/>
        <v>1.2011335093147153</v>
      </c>
      <c r="AQ23">
        <f t="shared" si="14"/>
        <v>1.3581819953339231</v>
      </c>
      <c r="AR23">
        <f t="shared" si="15"/>
        <v>18.513361168160777</v>
      </c>
      <c r="AS23">
        <f t="shared" si="16"/>
        <v>14.862729025140148</v>
      </c>
      <c r="AT23">
        <f t="shared" si="17"/>
        <v>7.3178520202636719</v>
      </c>
      <c r="AU23">
        <f t="shared" si="18"/>
        <v>1.0278923283460593</v>
      </c>
      <c r="AV23">
        <f t="shared" si="19"/>
        <v>0.14148570790206516</v>
      </c>
      <c r="AW23">
        <f t="shared" si="20"/>
        <v>0.26781862046558308</v>
      </c>
      <c r="AX23">
        <f t="shared" si="21"/>
        <v>0.76007370788047623</v>
      </c>
      <c r="AY23">
        <f t="shared" si="22"/>
        <v>8.9066413746838116E-2</v>
      </c>
      <c r="AZ23">
        <f t="shared" si="23"/>
        <v>19.305052352954959</v>
      </c>
      <c r="BA23">
        <f t="shared" si="24"/>
        <v>0.68122440760884728</v>
      </c>
      <c r="BB23">
        <f t="shared" si="25"/>
        <v>22.863596548802821</v>
      </c>
      <c r="BC23">
        <f t="shared" si="26"/>
        <v>381.40002316663612</v>
      </c>
      <c r="BD23">
        <f t="shared" si="27"/>
        <v>6.1607024693376049E-3</v>
      </c>
    </row>
    <row r="24" spans="1:108" x14ac:dyDescent="0.25">
      <c r="A24" s="1">
        <v>13</v>
      </c>
      <c r="B24" s="1" t="s">
        <v>76</v>
      </c>
      <c r="C24" s="1">
        <v>727.00014287233353</v>
      </c>
      <c r="D24" s="1">
        <v>0</v>
      </c>
      <c r="E24">
        <f t="shared" si="0"/>
        <v>10.311439878241854</v>
      </c>
      <c r="F24">
        <f t="shared" si="1"/>
        <v>0.14871837200032612</v>
      </c>
      <c r="G24">
        <f t="shared" si="2"/>
        <v>262.64236620671437</v>
      </c>
      <c r="H24">
        <f t="shared" si="3"/>
        <v>2.1247968710531504</v>
      </c>
      <c r="I24">
        <f t="shared" si="4"/>
        <v>1.0908139741913534</v>
      </c>
      <c r="J24">
        <f t="shared" si="5"/>
        <v>11.461894035339355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3.1770648956298828</v>
      </c>
      <c r="P24" s="1">
        <v>11.461894035339355</v>
      </c>
      <c r="Q24" s="1">
        <v>3.5230092704296112E-2</v>
      </c>
      <c r="R24" s="1">
        <v>399.66152954101562</v>
      </c>
      <c r="S24" s="1">
        <v>386.30307006835937</v>
      </c>
      <c r="T24" s="1">
        <v>1.1080985069274902</v>
      </c>
      <c r="U24" s="1">
        <v>3.6485049724578857</v>
      </c>
      <c r="V24" s="1">
        <v>10.549152374267578</v>
      </c>
      <c r="W24" s="1">
        <v>34.73394775390625</v>
      </c>
      <c r="X24" s="1">
        <v>500.00924682617187</v>
      </c>
      <c r="Y24" s="1">
        <v>1700.7545166015625</v>
      </c>
      <c r="Z24" s="1">
        <v>6.5316524505615234</v>
      </c>
      <c r="AA24" s="1">
        <v>73.362037658691406</v>
      </c>
      <c r="AB24" s="1">
        <v>2.2272233963012695</v>
      </c>
      <c r="AC24" s="1">
        <v>8.3524599671363831E-2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0.8333487447102863</v>
      </c>
      <c r="AL24">
        <f t="shared" si="9"/>
        <v>2.1247968710531506E-3</v>
      </c>
      <c r="AM24">
        <f t="shared" si="10"/>
        <v>284.61189403533933</v>
      </c>
      <c r="AN24">
        <f t="shared" si="11"/>
        <v>276.32706489562986</v>
      </c>
      <c r="AO24">
        <f t="shared" si="12"/>
        <v>272.12071657387787</v>
      </c>
      <c r="AP24">
        <f t="shared" si="13"/>
        <v>1.2015320548150827</v>
      </c>
      <c r="AQ24">
        <f t="shared" si="14"/>
        <v>1.3584757333787316</v>
      </c>
      <c r="AR24">
        <f t="shared" si="15"/>
        <v>18.51742095413007</v>
      </c>
      <c r="AS24">
        <f t="shared" si="16"/>
        <v>14.868915981672185</v>
      </c>
      <c r="AT24">
        <f t="shared" si="17"/>
        <v>7.3194794654846191</v>
      </c>
      <c r="AU24">
        <f t="shared" si="18"/>
        <v>1.0280067781488906</v>
      </c>
      <c r="AV24">
        <f t="shared" si="19"/>
        <v>0.14131815854073013</v>
      </c>
      <c r="AW24">
        <f t="shared" si="20"/>
        <v>0.26766175918737828</v>
      </c>
      <c r="AX24">
        <f t="shared" si="21"/>
        <v>0.76034501896151241</v>
      </c>
      <c r="AY24">
        <f t="shared" si="22"/>
        <v>8.8960180161926694E-2</v>
      </c>
      <c r="AZ24">
        <f t="shared" si="23"/>
        <v>19.267979160424797</v>
      </c>
      <c r="BA24">
        <f t="shared" si="24"/>
        <v>0.67988682088453956</v>
      </c>
      <c r="BB24">
        <f t="shared" si="25"/>
        <v>22.843539567988635</v>
      </c>
      <c r="BC24">
        <f t="shared" si="26"/>
        <v>381.40150539511319</v>
      </c>
      <c r="BD24">
        <f t="shared" si="27"/>
        <v>6.1759007641444871E-3</v>
      </c>
    </row>
    <row r="25" spans="1:108" x14ac:dyDescent="0.25">
      <c r="A25" s="1">
        <v>14</v>
      </c>
      <c r="B25" s="1" t="s">
        <v>77</v>
      </c>
      <c r="C25" s="1">
        <v>727.50014286115766</v>
      </c>
      <c r="D25" s="1">
        <v>0</v>
      </c>
      <c r="E25">
        <f t="shared" si="0"/>
        <v>10.343985037008489</v>
      </c>
      <c r="F25">
        <f t="shared" si="1"/>
        <v>0.14859699394785783</v>
      </c>
      <c r="G25">
        <f t="shared" si="2"/>
        <v>262.15607245943028</v>
      </c>
      <c r="H25">
        <f t="shared" si="3"/>
        <v>2.1223489360337844</v>
      </c>
      <c r="I25">
        <f t="shared" si="4"/>
        <v>1.0904059554426584</v>
      </c>
      <c r="J25">
        <f t="shared" si="5"/>
        <v>11.454779624938965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3.176959753036499</v>
      </c>
      <c r="P25" s="1">
        <v>11.454779624938965</v>
      </c>
      <c r="Q25" s="1">
        <v>3.5115458071231842E-2</v>
      </c>
      <c r="R25" s="1">
        <v>399.65960693359375</v>
      </c>
      <c r="S25" s="1">
        <v>386.26437377929687</v>
      </c>
      <c r="T25" s="1">
        <v>1.1080714464187622</v>
      </c>
      <c r="U25" s="1">
        <v>3.6453609466552734</v>
      </c>
      <c r="V25" s="1">
        <v>10.54893970489502</v>
      </c>
      <c r="W25" s="1">
        <v>34.70416259765625</v>
      </c>
      <c r="X25" s="1">
        <v>500.04830932617187</v>
      </c>
      <c r="Y25" s="1">
        <v>1700.8179931640625</v>
      </c>
      <c r="Z25" s="1">
        <v>6.4480595588684082</v>
      </c>
      <c r="AA25" s="1">
        <v>73.361801147460938</v>
      </c>
      <c r="AB25" s="1">
        <v>2.2272233963012695</v>
      </c>
      <c r="AC25" s="1">
        <v>8.3524599671363831E-2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0.83341384887695302</v>
      </c>
      <c r="AL25">
        <f t="shared" si="9"/>
        <v>2.1223489360337844E-3</v>
      </c>
      <c r="AM25">
        <f t="shared" si="10"/>
        <v>284.60477962493894</v>
      </c>
      <c r="AN25">
        <f t="shared" si="11"/>
        <v>276.32695975303648</v>
      </c>
      <c r="AO25">
        <f t="shared" si="12"/>
        <v>272.13087282365086</v>
      </c>
      <c r="AP25">
        <f t="shared" si="13"/>
        <v>1.2038080062125662</v>
      </c>
      <c r="AQ25">
        <f t="shared" si="14"/>
        <v>1.3578362003219024</v>
      </c>
      <c r="AR25">
        <f t="shared" si="15"/>
        <v>18.508763131272946</v>
      </c>
      <c r="AS25">
        <f t="shared" si="16"/>
        <v>14.863402184617673</v>
      </c>
      <c r="AT25">
        <f t="shared" si="17"/>
        <v>7.3158696889877319</v>
      </c>
      <c r="AU25">
        <f t="shared" si="18"/>
        <v>1.027752936429071</v>
      </c>
      <c r="AV25">
        <f t="shared" si="19"/>
        <v>0.14120855502202079</v>
      </c>
      <c r="AW25">
        <f t="shared" si="20"/>
        <v>0.26743024487924411</v>
      </c>
      <c r="AX25">
        <f t="shared" si="21"/>
        <v>0.7603226915498269</v>
      </c>
      <c r="AY25">
        <f t="shared" si="22"/>
        <v>8.8890687744278898E-2</v>
      </c>
      <c r="AZ25">
        <f t="shared" si="23"/>
        <v>19.232241657368085</v>
      </c>
      <c r="BA25">
        <f t="shared" si="24"/>
        <v>0.67869596642951235</v>
      </c>
      <c r="BB25">
        <f t="shared" si="25"/>
        <v>22.833399812759993</v>
      </c>
      <c r="BC25">
        <f t="shared" si="26"/>
        <v>381.34733869625541</v>
      </c>
      <c r="BD25">
        <f t="shared" si="27"/>
        <v>6.1935228606733953E-3</v>
      </c>
    </row>
    <row r="26" spans="1:108" x14ac:dyDescent="0.25">
      <c r="A26" s="1">
        <v>15</v>
      </c>
      <c r="B26" s="1" t="s">
        <v>77</v>
      </c>
      <c r="C26" s="1">
        <v>728.00014284998178</v>
      </c>
      <c r="D26" s="1">
        <v>0</v>
      </c>
      <c r="E26">
        <f t="shared" si="0"/>
        <v>10.340110494396683</v>
      </c>
      <c r="F26">
        <f t="shared" si="1"/>
        <v>0.14837302442983979</v>
      </c>
      <c r="G26">
        <f t="shared" si="2"/>
        <v>262.04700067331697</v>
      </c>
      <c r="H26">
        <f t="shared" si="3"/>
        <v>2.1201241013599161</v>
      </c>
      <c r="I26">
        <f t="shared" si="4"/>
        <v>1.0908231484427671</v>
      </c>
      <c r="J26">
        <f t="shared" si="5"/>
        <v>11.456889152526855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3.1770174503326416</v>
      </c>
      <c r="P26" s="1">
        <v>11.456889152526855</v>
      </c>
      <c r="Q26" s="1">
        <v>3.5146195441484451E-2</v>
      </c>
      <c r="R26" s="1">
        <v>399.67123413085937</v>
      </c>
      <c r="S26" s="1">
        <v>386.28173828125</v>
      </c>
      <c r="T26" s="1">
        <v>1.1076486110687256</v>
      </c>
      <c r="U26" s="1">
        <v>3.6422669887542725</v>
      </c>
      <c r="V26" s="1">
        <v>10.54484748840332</v>
      </c>
      <c r="W26" s="1">
        <v>34.674488067626953</v>
      </c>
      <c r="X26" s="1">
        <v>500.05209350585937</v>
      </c>
      <c r="Y26" s="1">
        <v>1700.864501953125</v>
      </c>
      <c r="Z26" s="1">
        <v>6.3844509124755859</v>
      </c>
      <c r="AA26" s="1">
        <v>73.36163330078125</v>
      </c>
      <c r="AB26" s="1">
        <v>2.2272233963012695</v>
      </c>
      <c r="AC26" s="1">
        <v>8.3524599671363831E-2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0.83342015584309892</v>
      </c>
      <c r="AL26">
        <f t="shared" si="9"/>
        <v>2.1201241013599163E-3</v>
      </c>
      <c r="AM26">
        <f t="shared" si="10"/>
        <v>284.60688915252683</v>
      </c>
      <c r="AN26">
        <f t="shared" si="11"/>
        <v>276.32701745033262</v>
      </c>
      <c r="AO26">
        <f t="shared" si="12"/>
        <v>272.13831422973453</v>
      </c>
      <c r="AP26">
        <f t="shared" si="13"/>
        <v>1.2048313637008183</v>
      </c>
      <c r="AQ26">
        <f t="shared" si="14"/>
        <v>1.3580258036552988</v>
      </c>
      <c r="AR26">
        <f t="shared" si="15"/>
        <v>18.511389980746745</v>
      </c>
      <c r="AS26">
        <f t="shared" si="16"/>
        <v>14.869122991992473</v>
      </c>
      <c r="AT26">
        <f t="shared" si="17"/>
        <v>7.3169533014297485</v>
      </c>
      <c r="AU26">
        <f t="shared" si="18"/>
        <v>1.0278291309181551</v>
      </c>
      <c r="AV26">
        <f t="shared" si="19"/>
        <v>0.14100628876712354</v>
      </c>
      <c r="AW26">
        <f t="shared" si="20"/>
        <v>0.26720265521253167</v>
      </c>
      <c r="AX26">
        <f t="shared" si="21"/>
        <v>0.76062647570562336</v>
      </c>
      <c r="AY26">
        <f t="shared" si="22"/>
        <v>8.8762445989369207E-2</v>
      </c>
      <c r="AZ26">
        <f t="shared" si="23"/>
        <v>19.224195970965457</v>
      </c>
      <c r="BA26">
        <f t="shared" si="24"/>
        <v>0.67838309374729422</v>
      </c>
      <c r="BB26">
        <f t="shared" si="25"/>
        <v>22.808886915549721</v>
      </c>
      <c r="BC26">
        <f t="shared" si="26"/>
        <v>381.36654497020311</v>
      </c>
      <c r="BD26">
        <f t="shared" si="27"/>
        <v>6.1842448969772626E-3</v>
      </c>
      <c r="BE26">
        <f>AVERAGE(E12:E26)</f>
        <v>10.27036542676027</v>
      </c>
      <c r="BF26">
        <f t="shared" ref="BF26:DD26" si="28">AVERAGE(F12:F26)</f>
        <v>0.1495874959950789</v>
      </c>
      <c r="BG26">
        <f t="shared" si="28"/>
        <v>263.67951995749803</v>
      </c>
      <c r="BH26">
        <f t="shared" si="28"/>
        <v>2.1339038693509931</v>
      </c>
      <c r="BI26">
        <f t="shared" si="28"/>
        <v>1.0894417417701545</v>
      </c>
      <c r="BJ26">
        <f t="shared" si="28"/>
        <v>11.455414326985677</v>
      </c>
      <c r="BK26">
        <f t="shared" si="28"/>
        <v>6</v>
      </c>
      <c r="BL26">
        <f t="shared" si="28"/>
        <v>1.4200000166893005</v>
      </c>
      <c r="BM26">
        <f t="shared" si="28"/>
        <v>1</v>
      </c>
      <c r="BN26">
        <f t="shared" si="28"/>
        <v>2.8400000333786011</v>
      </c>
      <c r="BO26">
        <f t="shared" si="28"/>
        <v>3.1756851037343341</v>
      </c>
      <c r="BP26">
        <f t="shared" si="28"/>
        <v>11.455414326985677</v>
      </c>
      <c r="BQ26">
        <f t="shared" si="28"/>
        <v>3.4717386712630589E-2</v>
      </c>
      <c r="BR26">
        <f t="shared" si="28"/>
        <v>399.55618286132813</v>
      </c>
      <c r="BS26">
        <f t="shared" si="28"/>
        <v>386.24168904622394</v>
      </c>
      <c r="BT26">
        <f t="shared" si="28"/>
        <v>1.1077694416046142</v>
      </c>
      <c r="BU26">
        <f t="shared" si="28"/>
        <v>3.6592789967854817</v>
      </c>
      <c r="BV26">
        <f t="shared" si="28"/>
        <v>10.547025044759115</v>
      </c>
      <c r="BW26">
        <f t="shared" si="28"/>
        <v>34.8398432413737</v>
      </c>
      <c r="BX26">
        <f t="shared" si="28"/>
        <v>499.96186319986981</v>
      </c>
      <c r="BY26">
        <f t="shared" si="28"/>
        <v>1700.7756266276042</v>
      </c>
      <c r="BZ26">
        <f t="shared" si="28"/>
        <v>6.6416714668273924</v>
      </c>
      <c r="CA26">
        <f t="shared" si="28"/>
        <v>73.361866760253903</v>
      </c>
      <c r="CB26">
        <f t="shared" si="28"/>
        <v>2.2272233963012695</v>
      </c>
      <c r="CC26">
        <f t="shared" si="28"/>
        <v>8.3524599671363831E-2</v>
      </c>
      <c r="CD26">
        <f t="shared" si="28"/>
        <v>1</v>
      </c>
      <c r="CE26">
        <f t="shared" si="28"/>
        <v>-0.21956524252891541</v>
      </c>
      <c r="CF26">
        <f t="shared" si="28"/>
        <v>2.737391471862793</v>
      </c>
      <c r="CG26">
        <f t="shared" si="28"/>
        <v>1</v>
      </c>
      <c r="CH26">
        <f t="shared" si="28"/>
        <v>0</v>
      </c>
      <c r="CI26">
        <f t="shared" si="28"/>
        <v>0.15999999642372131</v>
      </c>
      <c r="CJ26">
        <f t="shared" si="28"/>
        <v>111115</v>
      </c>
      <c r="CK26">
        <f t="shared" si="28"/>
        <v>0.83326977199978269</v>
      </c>
      <c r="CL26">
        <f t="shared" si="28"/>
        <v>2.133903869350993E-3</v>
      </c>
      <c r="CM26">
        <f t="shared" si="28"/>
        <v>284.60541432698574</v>
      </c>
      <c r="CN26">
        <f t="shared" si="28"/>
        <v>276.32568510373437</v>
      </c>
      <c r="CO26">
        <f t="shared" si="28"/>
        <v>272.12409417796903</v>
      </c>
      <c r="CP26">
        <f t="shared" si="28"/>
        <v>1.1973642801793745</v>
      </c>
      <c r="CQ26">
        <f t="shared" si="28"/>
        <v>1.3578932801960222</v>
      </c>
      <c r="CR26">
        <f t="shared" si="28"/>
        <v>18.509524635631262</v>
      </c>
      <c r="CS26">
        <f t="shared" si="28"/>
        <v>14.850245638845786</v>
      </c>
      <c r="CT26">
        <f t="shared" si="28"/>
        <v>7.3155497153600058</v>
      </c>
      <c r="CU26">
        <f t="shared" si="28"/>
        <v>1.0277304482922225</v>
      </c>
      <c r="CV26">
        <f t="shared" si="28"/>
        <v>0.14210257039539673</v>
      </c>
      <c r="CW26">
        <f t="shared" si="28"/>
        <v>0.26845153842586783</v>
      </c>
      <c r="CX26">
        <f t="shared" si="28"/>
        <v>0.75927890986635471</v>
      </c>
      <c r="CY26">
        <f t="shared" si="28"/>
        <v>8.9457559338499262E-2</v>
      </c>
      <c r="CZ26">
        <f t="shared" si="28"/>
        <v>19.344021821751081</v>
      </c>
      <c r="DA26">
        <f t="shared" si="28"/>
        <v>0.68268027917839524</v>
      </c>
      <c r="DB26">
        <f t="shared" si="28"/>
        <v>22.929839871604312</v>
      </c>
      <c r="DC26">
        <f t="shared" si="28"/>
        <v>381.3596492000371</v>
      </c>
      <c r="DD26">
        <f t="shared" si="28"/>
        <v>6.1751717391217284E-3</v>
      </c>
    </row>
    <row r="27" spans="1:108" x14ac:dyDescent="0.25">
      <c r="A27" s="1" t="s">
        <v>9</v>
      </c>
      <c r="B27" s="1" t="s">
        <v>78</v>
      </c>
    </row>
    <row r="28" spans="1:108" x14ac:dyDescent="0.25">
      <c r="A28" s="1" t="s">
        <v>9</v>
      </c>
      <c r="B28" s="1" t="s">
        <v>79</v>
      </c>
    </row>
    <row r="29" spans="1:108" x14ac:dyDescent="0.25">
      <c r="A29" s="1">
        <v>16</v>
      </c>
      <c r="B29" s="1" t="s">
        <v>80</v>
      </c>
      <c r="C29" s="1">
        <v>1064.5001431070268</v>
      </c>
      <c r="D29" s="1">
        <v>0</v>
      </c>
      <c r="E29">
        <f t="shared" ref="E29:E43" si="29">(R29-S29*(1000-T29)/(1000-U29))*AK29</f>
        <v>9.8399809517379069</v>
      </c>
      <c r="F29">
        <f t="shared" ref="F29:F43" si="30">IF(AV29&lt;&gt;0,1/(1/AV29-1/N29),0)</f>
        <v>0.11086348009685937</v>
      </c>
      <c r="G29">
        <f t="shared" ref="G29:G43" si="31">((AY29-AL29/2)*S29-E29)/(AY29+AL29/2)</f>
        <v>231.75150853554683</v>
      </c>
      <c r="H29">
        <f t="shared" ref="H29:H43" si="32">AL29*1000</f>
        <v>1.818577649959205</v>
      </c>
      <c r="I29">
        <f t="shared" ref="I29:I43" si="33">(AQ29-AW29)</f>
        <v>1.2334667007703473</v>
      </c>
      <c r="J29">
        <f t="shared" ref="J29:J43" si="34">(P29+AP29*D29)</f>
        <v>14.104314804077148</v>
      </c>
      <c r="K29" s="1">
        <v>6</v>
      </c>
      <c r="L29">
        <f t="shared" ref="L29:L43" si="35">(K29*AE29+AF29)</f>
        <v>1.4200000166893005</v>
      </c>
      <c r="M29" s="1">
        <v>1</v>
      </c>
      <c r="N29">
        <f t="shared" ref="N29:N43" si="36">L29*(M29+1)*(M29+1)/(M29*M29+1)</f>
        <v>2.8400000333786011</v>
      </c>
      <c r="O29" s="1">
        <v>7.4108400344848633</v>
      </c>
      <c r="P29" s="1">
        <v>14.104314804077148</v>
      </c>
      <c r="Q29" s="1">
        <v>5.1237335205078125</v>
      </c>
      <c r="R29" s="1">
        <v>399.55477905273437</v>
      </c>
      <c r="S29" s="1">
        <v>386.90042114257812</v>
      </c>
      <c r="T29" s="1">
        <v>3.0313472747802734</v>
      </c>
      <c r="U29" s="1">
        <v>5.2026386260986328</v>
      </c>
      <c r="V29" s="1">
        <v>21.499599456787109</v>
      </c>
      <c r="W29" s="1">
        <v>36.899318695068359</v>
      </c>
      <c r="X29" s="1">
        <v>499.91897583007812</v>
      </c>
      <c r="Y29" s="1">
        <v>1699.04345703125</v>
      </c>
      <c r="Z29" s="1">
        <v>6.7523059844970703</v>
      </c>
      <c r="AA29" s="1">
        <v>73.367561340332031</v>
      </c>
      <c r="AB29" s="1">
        <v>2.1901445388793945</v>
      </c>
      <c r="AC29" s="1">
        <v>8.9919939637184143E-2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ref="AK29:AK43" si="37">X29*0.000001/(K29*0.0001)</f>
        <v>0.83319829305013016</v>
      </c>
      <c r="AL29">
        <f t="shared" ref="AL29:AL43" si="38">(U29-T29)/(1000-U29)*AK29</f>
        <v>1.818577649959205E-3</v>
      </c>
      <c r="AM29">
        <f t="shared" ref="AM29:AM43" si="39">(P29+273.15)</f>
        <v>287.25431480407713</v>
      </c>
      <c r="AN29">
        <f t="shared" ref="AN29:AN43" si="40">(O29+273.15)</f>
        <v>280.56084003448484</v>
      </c>
      <c r="AO29">
        <f t="shared" ref="AO29:AO43" si="41">(Y29*AG29+Z29*AH29)*AI29</f>
        <v>271.8469470487471</v>
      </c>
      <c r="AP29">
        <f t="shared" ref="AP29:AP43" si="42">((AO29+0.00000010773*(AN29^4-AM29^4))-AL29*44100)/(L29*51.4+0.00000043092*AM29^3)</f>
        <v>1.5099771371307198</v>
      </c>
      <c r="AQ29">
        <f t="shared" ref="AQ29:AQ43" si="43">0.61365*EXP(17.502*J29/(240.97+J29))</f>
        <v>1.6151716093022195</v>
      </c>
      <c r="AR29">
        <f t="shared" ref="AR29:AR43" si="44">AQ29*1000/AA29</f>
        <v>22.014792093332371</v>
      </c>
      <c r="AS29">
        <f t="shared" ref="AS29:AS43" si="45">(AR29-U29)</f>
        <v>16.812153467233738</v>
      </c>
      <c r="AT29">
        <f t="shared" ref="AT29:AT43" si="46">IF(D29,P29,(O29+P29)/2)</f>
        <v>10.757577419281006</v>
      </c>
      <c r="AU29">
        <f t="shared" ref="AU29:AU43" si="47">0.61365*EXP(17.502*AT29/(240.97+AT29))</f>
        <v>1.296433953081765</v>
      </c>
      <c r="AV29">
        <f t="shared" ref="AV29:AV43" si="48">IF(AS29&lt;&gt;0,(1000-(AR29+U29)/2)/AS29*AL29,0)</f>
        <v>0.10669835651081083</v>
      </c>
      <c r="AW29">
        <f t="shared" ref="AW29:AW43" si="49">U29*AA29/1000</f>
        <v>0.38170490853187222</v>
      </c>
      <c r="AX29">
        <f t="shared" ref="AX29:AX43" si="50">(AU29-AW29)</f>
        <v>0.91472904454989279</v>
      </c>
      <c r="AY29">
        <f t="shared" ref="AY29:AY43" si="51">1/(1.6/F29+1.37/N29)</f>
        <v>6.7048579736387129E-2</v>
      </c>
      <c r="AZ29">
        <f t="shared" ref="AZ29:AZ43" si="52">G29*AA29*0.001</f>
        <v>17.003043018196216</v>
      </c>
      <c r="BA29">
        <f t="shared" ref="BA29:BA43" si="53">G29/S29</f>
        <v>0.59899523461656612</v>
      </c>
      <c r="BB29">
        <f t="shared" ref="BB29:BB43" si="54">(1-AL29*AA29/AQ29/F29)*100</f>
        <v>25.48756539606828</v>
      </c>
      <c r="BC29">
        <f t="shared" ref="BC29:BC43" si="55">(S29-E29/(N29/1.35))</f>
        <v>382.2229654634516</v>
      </c>
      <c r="BD29">
        <f t="shared" ref="BD29:BD43" si="56">E29*BB29/100/BC29</f>
        <v>6.5615407933270163E-3</v>
      </c>
    </row>
    <row r="30" spans="1:108" x14ac:dyDescent="0.25">
      <c r="A30" s="1">
        <v>17</v>
      </c>
      <c r="B30" s="1" t="s">
        <v>80</v>
      </c>
      <c r="C30" s="1">
        <v>1064.5001431070268</v>
      </c>
      <c r="D30" s="1">
        <v>0</v>
      </c>
      <c r="E30">
        <f t="shared" si="29"/>
        <v>9.8399809517379069</v>
      </c>
      <c r="F30">
        <f t="shared" si="30"/>
        <v>0.11086348009685937</v>
      </c>
      <c r="G30">
        <f t="shared" si="31"/>
        <v>231.75150853554683</v>
      </c>
      <c r="H30">
        <f t="shared" si="32"/>
        <v>1.818577649959205</v>
      </c>
      <c r="I30">
        <f t="shared" si="33"/>
        <v>1.2334667007703473</v>
      </c>
      <c r="J30">
        <f t="shared" si="34"/>
        <v>14.104314804077148</v>
      </c>
      <c r="K30" s="1">
        <v>6</v>
      </c>
      <c r="L30">
        <f t="shared" si="35"/>
        <v>1.4200000166893005</v>
      </c>
      <c r="M30" s="1">
        <v>1</v>
      </c>
      <c r="N30">
        <f t="shared" si="36"/>
        <v>2.8400000333786011</v>
      </c>
      <c r="O30" s="1">
        <v>7.4108400344848633</v>
      </c>
      <c r="P30" s="1">
        <v>14.104314804077148</v>
      </c>
      <c r="Q30" s="1">
        <v>5.1237335205078125</v>
      </c>
      <c r="R30" s="1">
        <v>399.55477905273437</v>
      </c>
      <c r="S30" s="1">
        <v>386.90042114257812</v>
      </c>
      <c r="T30" s="1">
        <v>3.0313472747802734</v>
      </c>
      <c r="U30" s="1">
        <v>5.2026386260986328</v>
      </c>
      <c r="V30" s="1">
        <v>21.499599456787109</v>
      </c>
      <c r="W30" s="1">
        <v>36.899318695068359</v>
      </c>
      <c r="X30" s="1">
        <v>499.91897583007812</v>
      </c>
      <c r="Y30" s="1">
        <v>1699.04345703125</v>
      </c>
      <c r="Z30" s="1">
        <v>6.7523059844970703</v>
      </c>
      <c r="AA30" s="1">
        <v>73.367561340332031</v>
      </c>
      <c r="AB30" s="1">
        <v>2.1901445388793945</v>
      </c>
      <c r="AC30" s="1">
        <v>8.9919939637184143E-2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37"/>
        <v>0.83319829305013016</v>
      </c>
      <c r="AL30">
        <f t="shared" si="38"/>
        <v>1.818577649959205E-3</v>
      </c>
      <c r="AM30">
        <f t="shared" si="39"/>
        <v>287.25431480407713</v>
      </c>
      <c r="AN30">
        <f t="shared" si="40"/>
        <v>280.56084003448484</v>
      </c>
      <c r="AO30">
        <f t="shared" si="41"/>
        <v>271.8469470487471</v>
      </c>
      <c r="AP30">
        <f t="shared" si="42"/>
        <v>1.5099771371307198</v>
      </c>
      <c r="AQ30">
        <f t="shared" si="43"/>
        <v>1.6151716093022195</v>
      </c>
      <c r="AR30">
        <f t="shared" si="44"/>
        <v>22.014792093332371</v>
      </c>
      <c r="AS30">
        <f t="shared" si="45"/>
        <v>16.812153467233738</v>
      </c>
      <c r="AT30">
        <f t="shared" si="46"/>
        <v>10.757577419281006</v>
      </c>
      <c r="AU30">
        <f t="shared" si="47"/>
        <v>1.296433953081765</v>
      </c>
      <c r="AV30">
        <f t="shared" si="48"/>
        <v>0.10669835651081083</v>
      </c>
      <c r="AW30">
        <f t="shared" si="49"/>
        <v>0.38170490853187222</v>
      </c>
      <c r="AX30">
        <f t="shared" si="50"/>
        <v>0.91472904454989279</v>
      </c>
      <c r="AY30">
        <f t="shared" si="51"/>
        <v>6.7048579736387129E-2</v>
      </c>
      <c r="AZ30">
        <f t="shared" si="52"/>
        <v>17.003043018196216</v>
      </c>
      <c r="BA30">
        <f t="shared" si="53"/>
        <v>0.59899523461656612</v>
      </c>
      <c r="BB30">
        <f t="shared" si="54"/>
        <v>25.48756539606828</v>
      </c>
      <c r="BC30">
        <f t="shared" si="55"/>
        <v>382.2229654634516</v>
      </c>
      <c r="BD30">
        <f t="shared" si="56"/>
        <v>6.5615407933270163E-3</v>
      </c>
    </row>
    <row r="31" spans="1:108" x14ac:dyDescent="0.25">
      <c r="A31" s="1">
        <v>18</v>
      </c>
      <c r="B31" s="1" t="s">
        <v>81</v>
      </c>
      <c r="C31" s="1">
        <v>1065.0001430958509</v>
      </c>
      <c r="D31" s="1">
        <v>0</v>
      </c>
      <c r="E31">
        <f t="shared" si="29"/>
        <v>9.8888538817138691</v>
      </c>
      <c r="F31">
        <f t="shared" si="30"/>
        <v>0.11105086951632093</v>
      </c>
      <c r="G31">
        <f t="shared" si="31"/>
        <v>231.24863819746153</v>
      </c>
      <c r="H31">
        <f t="shared" si="32"/>
        <v>1.8202331759517696</v>
      </c>
      <c r="I31">
        <f t="shared" si="33"/>
        <v>1.2326040552209294</v>
      </c>
      <c r="J31">
        <f t="shared" si="34"/>
        <v>14.096774101257324</v>
      </c>
      <c r="K31" s="1">
        <v>6</v>
      </c>
      <c r="L31">
        <f t="shared" si="35"/>
        <v>1.4200000166893005</v>
      </c>
      <c r="M31" s="1">
        <v>1</v>
      </c>
      <c r="N31">
        <f t="shared" si="36"/>
        <v>2.8400000333786011</v>
      </c>
      <c r="O31" s="1">
        <v>7.4109916687011719</v>
      </c>
      <c r="P31" s="1">
        <v>14.096774101257324</v>
      </c>
      <c r="Q31" s="1">
        <v>5.123469352722168</v>
      </c>
      <c r="R31" s="1">
        <v>399.586669921875</v>
      </c>
      <c r="S31" s="1">
        <v>386.87237548828125</v>
      </c>
      <c r="T31" s="1">
        <v>3.0302186012268066</v>
      </c>
      <c r="U31" s="1">
        <v>5.2035822868347168</v>
      </c>
      <c r="V31" s="1">
        <v>21.491603851318359</v>
      </c>
      <c r="W31" s="1">
        <v>36.906024932861328</v>
      </c>
      <c r="X31" s="1">
        <v>499.896484375</v>
      </c>
      <c r="Y31" s="1">
        <v>1699.0655517578125</v>
      </c>
      <c r="Z31" s="1">
        <v>6.788301944732666</v>
      </c>
      <c r="AA31" s="1">
        <v>73.36834716796875</v>
      </c>
      <c r="AB31" s="1">
        <v>2.1901445388793945</v>
      </c>
      <c r="AC31" s="1">
        <v>8.9919939637184143E-2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37"/>
        <v>0.83316080729166653</v>
      </c>
      <c r="AL31">
        <f t="shared" si="38"/>
        <v>1.8202331759517695E-3</v>
      </c>
      <c r="AM31">
        <f t="shared" si="39"/>
        <v>287.2467741012573</v>
      </c>
      <c r="AN31">
        <f t="shared" si="40"/>
        <v>280.56099166870115</v>
      </c>
      <c r="AO31">
        <f t="shared" si="41"/>
        <v>271.85048220491808</v>
      </c>
      <c r="AP31">
        <f t="shared" si="42"/>
        <v>1.5100997537274505</v>
      </c>
      <c r="AQ31">
        <f t="shared" si="43"/>
        <v>1.6143822869585116</v>
      </c>
      <c r="AR31">
        <f t="shared" si="44"/>
        <v>22.003797949305866</v>
      </c>
      <c r="AS31">
        <f t="shared" si="45"/>
        <v>16.80021566247115</v>
      </c>
      <c r="AT31">
        <f t="shared" si="46"/>
        <v>10.753882884979248</v>
      </c>
      <c r="AU31">
        <f t="shared" si="47"/>
        <v>1.2961152016506505</v>
      </c>
      <c r="AV31">
        <f t="shared" si="48"/>
        <v>0.1068719190250796</v>
      </c>
      <c r="AW31">
        <f t="shared" si="49"/>
        <v>0.38177823173758224</v>
      </c>
      <c r="AX31">
        <f t="shared" si="50"/>
        <v>0.91433696991306834</v>
      </c>
      <c r="AY31">
        <f t="shared" si="51"/>
        <v>6.7158238528321604E-2</v>
      </c>
      <c r="AZ31">
        <f t="shared" si="52"/>
        <v>16.966330369391358</v>
      </c>
      <c r="BA31">
        <f t="shared" si="53"/>
        <v>0.59773882253959554</v>
      </c>
      <c r="BB31">
        <f t="shared" si="54"/>
        <v>25.508380902193529</v>
      </c>
      <c r="BC31">
        <f t="shared" si="55"/>
        <v>382.17168795891104</v>
      </c>
      <c r="BD31">
        <f t="shared" si="56"/>
        <v>6.6004013235018283E-3</v>
      </c>
    </row>
    <row r="32" spans="1:108" x14ac:dyDescent="0.25">
      <c r="A32" s="1">
        <v>19</v>
      </c>
      <c r="B32" s="1" t="s">
        <v>81</v>
      </c>
      <c r="C32" s="1">
        <v>1065.5001430846751</v>
      </c>
      <c r="D32" s="1">
        <v>0</v>
      </c>
      <c r="E32">
        <f t="shared" si="29"/>
        <v>9.9022853972176303</v>
      </c>
      <c r="F32">
        <f t="shared" si="30"/>
        <v>0.11103309233438828</v>
      </c>
      <c r="G32">
        <f t="shared" si="31"/>
        <v>231.04406966128315</v>
      </c>
      <c r="H32">
        <f t="shared" si="32"/>
        <v>1.819893178516941</v>
      </c>
      <c r="I32">
        <f t="shared" si="33"/>
        <v>1.2325706809111669</v>
      </c>
      <c r="J32">
        <f t="shared" si="34"/>
        <v>14.096200942993164</v>
      </c>
      <c r="K32" s="1">
        <v>6</v>
      </c>
      <c r="L32">
        <f t="shared" si="35"/>
        <v>1.4200000166893005</v>
      </c>
      <c r="M32" s="1">
        <v>1</v>
      </c>
      <c r="N32">
        <f t="shared" si="36"/>
        <v>2.8400000333786011</v>
      </c>
      <c r="O32" s="1">
        <v>7.4116315841674805</v>
      </c>
      <c r="P32" s="1">
        <v>14.096200942993164</v>
      </c>
      <c r="Q32" s="1">
        <v>5.124061107635498</v>
      </c>
      <c r="R32" s="1">
        <v>399.6180419921875</v>
      </c>
      <c r="S32" s="1">
        <v>386.8878173828125</v>
      </c>
      <c r="T32" s="1">
        <v>3.0302464962005615</v>
      </c>
      <c r="U32" s="1">
        <v>5.2031936645507812</v>
      </c>
      <c r="V32" s="1">
        <v>21.490966796875</v>
      </c>
      <c r="W32" s="1">
        <v>36.901836395263672</v>
      </c>
      <c r="X32" s="1">
        <v>499.89910888671875</v>
      </c>
      <c r="Y32" s="1">
        <v>1699.057861328125</v>
      </c>
      <c r="Z32" s="1">
        <v>6.847712516784668</v>
      </c>
      <c r="AA32" s="1">
        <v>73.36871337890625</v>
      </c>
      <c r="AB32" s="1">
        <v>2.1901445388793945</v>
      </c>
      <c r="AC32" s="1">
        <v>8.9919939637184143E-2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37"/>
        <v>0.83316518147786445</v>
      </c>
      <c r="AL32">
        <f t="shared" si="38"/>
        <v>1.819893178516941E-3</v>
      </c>
      <c r="AM32">
        <f t="shared" si="39"/>
        <v>287.24620094299314</v>
      </c>
      <c r="AN32">
        <f t="shared" si="40"/>
        <v>280.56163158416746</v>
      </c>
      <c r="AO32">
        <f t="shared" si="41"/>
        <v>271.84925173619558</v>
      </c>
      <c r="AP32">
        <f t="shared" si="42"/>
        <v>1.5104098372083652</v>
      </c>
      <c r="AQ32">
        <f t="shared" si="43"/>
        <v>1.614322305540534</v>
      </c>
      <c r="AR32">
        <f t="shared" si="44"/>
        <v>22.0028705860427</v>
      </c>
      <c r="AS32">
        <f t="shared" si="45"/>
        <v>16.799676921491919</v>
      </c>
      <c r="AT32">
        <f t="shared" si="46"/>
        <v>10.753916263580322</v>
      </c>
      <c r="AU32">
        <f t="shared" si="47"/>
        <v>1.2961180811300315</v>
      </c>
      <c r="AV32">
        <f t="shared" si="48"/>
        <v>0.10685545451463045</v>
      </c>
      <c r="AW32">
        <f t="shared" si="49"/>
        <v>0.38175162462936713</v>
      </c>
      <c r="AX32">
        <f t="shared" si="50"/>
        <v>0.91436645650066439</v>
      </c>
      <c r="AY32">
        <f t="shared" si="51"/>
        <v>6.7147835978162942E-2</v>
      </c>
      <c r="AZ32">
        <f t="shared" si="52"/>
        <v>16.951406124874733</v>
      </c>
      <c r="BA32">
        <f t="shared" si="53"/>
        <v>0.59718621078386869</v>
      </c>
      <c r="BB32">
        <f t="shared" si="54"/>
        <v>25.507231082519521</v>
      </c>
      <c r="BC32">
        <f t="shared" si="55"/>
        <v>382.18074515424621</v>
      </c>
      <c r="BD32">
        <f t="shared" si="56"/>
        <v>6.6089117537815462E-3</v>
      </c>
    </row>
    <row r="33" spans="1:108" x14ac:dyDescent="0.25">
      <c r="A33" s="1">
        <v>20</v>
      </c>
      <c r="B33" s="1" t="s">
        <v>82</v>
      </c>
      <c r="C33" s="1">
        <v>1065.5001430846751</v>
      </c>
      <c r="D33" s="1">
        <v>0</v>
      </c>
      <c r="E33">
        <f t="shared" si="29"/>
        <v>9.9022853972176303</v>
      </c>
      <c r="F33">
        <f t="shared" si="30"/>
        <v>0.11103309233438828</v>
      </c>
      <c r="G33">
        <f t="shared" si="31"/>
        <v>231.04406966128315</v>
      </c>
      <c r="H33">
        <f t="shared" si="32"/>
        <v>1.819893178516941</v>
      </c>
      <c r="I33">
        <f t="shared" si="33"/>
        <v>1.2325706809111669</v>
      </c>
      <c r="J33">
        <f t="shared" si="34"/>
        <v>14.096200942993164</v>
      </c>
      <c r="K33" s="1">
        <v>6</v>
      </c>
      <c r="L33">
        <f t="shared" si="35"/>
        <v>1.4200000166893005</v>
      </c>
      <c r="M33" s="1">
        <v>1</v>
      </c>
      <c r="N33">
        <f t="shared" si="36"/>
        <v>2.8400000333786011</v>
      </c>
      <c r="O33" s="1">
        <v>7.4116315841674805</v>
      </c>
      <c r="P33" s="1">
        <v>14.096200942993164</v>
      </c>
      <c r="Q33" s="1">
        <v>5.124061107635498</v>
      </c>
      <c r="R33" s="1">
        <v>399.6180419921875</v>
      </c>
      <c r="S33" s="1">
        <v>386.8878173828125</v>
      </c>
      <c r="T33" s="1">
        <v>3.0302464962005615</v>
      </c>
      <c r="U33" s="1">
        <v>5.2031936645507812</v>
      </c>
      <c r="V33" s="1">
        <v>21.490966796875</v>
      </c>
      <c r="W33" s="1">
        <v>36.901836395263672</v>
      </c>
      <c r="X33" s="1">
        <v>499.89910888671875</v>
      </c>
      <c r="Y33" s="1">
        <v>1699.057861328125</v>
      </c>
      <c r="Z33" s="1">
        <v>6.847712516784668</v>
      </c>
      <c r="AA33" s="1">
        <v>73.36871337890625</v>
      </c>
      <c r="AB33" s="1">
        <v>2.1901445388793945</v>
      </c>
      <c r="AC33" s="1">
        <v>8.9919939637184143E-2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37"/>
        <v>0.83316518147786445</v>
      </c>
      <c r="AL33">
        <f t="shared" si="38"/>
        <v>1.819893178516941E-3</v>
      </c>
      <c r="AM33">
        <f t="shared" si="39"/>
        <v>287.24620094299314</v>
      </c>
      <c r="AN33">
        <f t="shared" si="40"/>
        <v>280.56163158416746</v>
      </c>
      <c r="AO33">
        <f t="shared" si="41"/>
        <v>271.84925173619558</v>
      </c>
      <c r="AP33">
        <f t="shared" si="42"/>
        <v>1.5104098372083652</v>
      </c>
      <c r="AQ33">
        <f t="shared" si="43"/>
        <v>1.614322305540534</v>
      </c>
      <c r="AR33">
        <f t="shared" si="44"/>
        <v>22.0028705860427</v>
      </c>
      <c r="AS33">
        <f t="shared" si="45"/>
        <v>16.799676921491919</v>
      </c>
      <c r="AT33">
        <f t="shared" si="46"/>
        <v>10.753916263580322</v>
      </c>
      <c r="AU33">
        <f t="shared" si="47"/>
        <v>1.2961180811300315</v>
      </c>
      <c r="AV33">
        <f t="shared" si="48"/>
        <v>0.10685545451463045</v>
      </c>
      <c r="AW33">
        <f t="shared" si="49"/>
        <v>0.38175162462936713</v>
      </c>
      <c r="AX33">
        <f t="shared" si="50"/>
        <v>0.91436645650066439</v>
      </c>
      <c r="AY33">
        <f t="shared" si="51"/>
        <v>6.7147835978162942E-2</v>
      </c>
      <c r="AZ33">
        <f t="shared" si="52"/>
        <v>16.951406124874733</v>
      </c>
      <c r="BA33">
        <f t="shared" si="53"/>
        <v>0.59718621078386869</v>
      </c>
      <c r="BB33">
        <f t="shared" si="54"/>
        <v>25.507231082519521</v>
      </c>
      <c r="BC33">
        <f t="shared" si="55"/>
        <v>382.18074515424621</v>
      </c>
      <c r="BD33">
        <f t="shared" si="56"/>
        <v>6.6089117537815462E-3</v>
      </c>
    </row>
    <row r="34" spans="1:108" x14ac:dyDescent="0.25">
      <c r="A34" s="1">
        <v>21</v>
      </c>
      <c r="B34" s="1" t="s">
        <v>82</v>
      </c>
      <c r="C34" s="1">
        <v>1066.0001430734992</v>
      </c>
      <c r="D34" s="1">
        <v>0</v>
      </c>
      <c r="E34">
        <f t="shared" si="29"/>
        <v>9.9148294107258401</v>
      </c>
      <c r="F34">
        <f t="shared" si="30"/>
        <v>0.11095416961036733</v>
      </c>
      <c r="G34">
        <f t="shared" si="31"/>
        <v>230.77494188540658</v>
      </c>
      <c r="H34">
        <f t="shared" si="32"/>
        <v>1.8187961699650692</v>
      </c>
      <c r="I34">
        <f t="shared" si="33"/>
        <v>1.2326828710042661</v>
      </c>
      <c r="J34">
        <f t="shared" si="34"/>
        <v>14.096462249755859</v>
      </c>
      <c r="K34" s="1">
        <v>6</v>
      </c>
      <c r="L34">
        <f t="shared" si="35"/>
        <v>1.4200000166893005</v>
      </c>
      <c r="M34" s="1">
        <v>1</v>
      </c>
      <c r="N34">
        <f t="shared" si="36"/>
        <v>2.8400000333786011</v>
      </c>
      <c r="O34" s="1">
        <v>7.4123907089233398</v>
      </c>
      <c r="P34" s="1">
        <v>14.096462249755859</v>
      </c>
      <c r="Q34" s="1">
        <v>5.1241254806518555</v>
      </c>
      <c r="R34" s="1">
        <v>399.648681640625</v>
      </c>
      <c r="S34" s="1">
        <v>386.9044189453125</v>
      </c>
      <c r="T34" s="1">
        <v>3.030442476272583</v>
      </c>
      <c r="U34" s="1">
        <v>5.2019896507263184</v>
      </c>
      <c r="V34" s="1">
        <v>21.491439819335938</v>
      </c>
      <c r="W34" s="1">
        <v>36.8917236328125</v>
      </c>
      <c r="X34" s="1">
        <v>499.92047119140625</v>
      </c>
      <c r="Y34" s="1">
        <v>1699.0428466796875</v>
      </c>
      <c r="Z34" s="1">
        <v>6.8519153594970703</v>
      </c>
      <c r="AA34" s="1">
        <v>73.369384765625</v>
      </c>
      <c r="AB34" s="1">
        <v>2.1901445388793945</v>
      </c>
      <c r="AC34" s="1">
        <v>8.9919939637184143E-2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37"/>
        <v>0.83320078531901032</v>
      </c>
      <c r="AL34">
        <f t="shared" si="38"/>
        <v>1.8187961699650693E-3</v>
      </c>
      <c r="AM34">
        <f t="shared" si="39"/>
        <v>287.24646224975584</v>
      </c>
      <c r="AN34">
        <f t="shared" si="40"/>
        <v>280.56239070892332</v>
      </c>
      <c r="AO34">
        <f t="shared" si="41"/>
        <v>271.84684939249928</v>
      </c>
      <c r="AP34">
        <f t="shared" si="42"/>
        <v>1.5110166697136458</v>
      </c>
      <c r="AQ34">
        <f t="shared" si="43"/>
        <v>1.6143496512352047</v>
      </c>
      <c r="AR34">
        <f t="shared" si="44"/>
        <v>22.003041955335561</v>
      </c>
      <c r="AS34">
        <f t="shared" si="45"/>
        <v>16.801052304609243</v>
      </c>
      <c r="AT34">
        <f t="shared" si="46"/>
        <v>10.7544264793396</v>
      </c>
      <c r="AU34">
        <f t="shared" si="47"/>
        <v>1.2961620967303382</v>
      </c>
      <c r="AV34">
        <f t="shared" si="48"/>
        <v>0.10678235706869632</v>
      </c>
      <c r="AW34">
        <f t="shared" si="49"/>
        <v>0.38166678023093847</v>
      </c>
      <c r="AX34">
        <f t="shared" si="50"/>
        <v>0.91449531649939975</v>
      </c>
      <c r="AY34">
        <f t="shared" si="51"/>
        <v>6.7101652012699353E-2</v>
      </c>
      <c r="AZ34">
        <f t="shared" si="52"/>
        <v>16.931815505455141</v>
      </c>
      <c r="BA34">
        <f t="shared" si="53"/>
        <v>0.59646499389821073</v>
      </c>
      <c r="BB34">
        <f t="shared" si="54"/>
        <v>25.499759171438853</v>
      </c>
      <c r="BC34">
        <f t="shared" si="55"/>
        <v>382.19138389349371</v>
      </c>
      <c r="BD34">
        <f t="shared" si="56"/>
        <v>6.615161221684253E-3</v>
      </c>
    </row>
    <row r="35" spans="1:108" x14ac:dyDescent="0.25">
      <c r="A35" s="1">
        <v>22</v>
      </c>
      <c r="B35" s="1" t="s">
        <v>83</v>
      </c>
      <c r="C35" s="1">
        <v>1066.5001430623233</v>
      </c>
      <c r="D35" s="1">
        <v>0</v>
      </c>
      <c r="E35">
        <f t="shared" si="29"/>
        <v>9.9322045397088985</v>
      </c>
      <c r="F35">
        <f t="shared" si="30"/>
        <v>0.11088576178285652</v>
      </c>
      <c r="G35">
        <f t="shared" si="31"/>
        <v>230.44159350637432</v>
      </c>
      <c r="H35">
        <f t="shared" si="32"/>
        <v>1.8182325546669738</v>
      </c>
      <c r="I35">
        <f t="shared" si="33"/>
        <v>1.2330447386243168</v>
      </c>
      <c r="J35">
        <f t="shared" si="34"/>
        <v>14.09943675994873</v>
      </c>
      <c r="K35" s="1">
        <v>6</v>
      </c>
      <c r="L35">
        <f t="shared" si="35"/>
        <v>1.4200000166893005</v>
      </c>
      <c r="M35" s="1">
        <v>1</v>
      </c>
      <c r="N35">
        <f t="shared" si="36"/>
        <v>2.8400000333786011</v>
      </c>
      <c r="O35" s="1">
        <v>7.413689136505127</v>
      </c>
      <c r="P35" s="1">
        <v>14.09943675994873</v>
      </c>
      <c r="Q35" s="1">
        <v>5.1245002746582031</v>
      </c>
      <c r="R35" s="1">
        <v>399.68142700195312</v>
      </c>
      <c r="S35" s="1">
        <v>386.91641235351562</v>
      </c>
      <c r="T35" s="1">
        <v>3.0303418636322021</v>
      </c>
      <c r="U35" s="1">
        <v>5.2012405395507812</v>
      </c>
      <c r="V35" s="1">
        <v>21.489065170288086</v>
      </c>
      <c r="W35" s="1">
        <v>36.883560180664062</v>
      </c>
      <c r="X35" s="1">
        <v>499.91522216796875</v>
      </c>
      <c r="Y35" s="1">
        <v>1699.0091552734375</v>
      </c>
      <c r="Z35" s="1">
        <v>6.8709001541137695</v>
      </c>
      <c r="AA35" s="1">
        <v>73.370231628417969</v>
      </c>
      <c r="AB35" s="1">
        <v>2.1901445388793945</v>
      </c>
      <c r="AC35" s="1">
        <v>8.9919939637184143E-2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0.83319203694661437</v>
      </c>
      <c r="AL35">
        <f t="shared" si="38"/>
        <v>1.8182325546669737E-3</v>
      </c>
      <c r="AM35">
        <f t="shared" si="39"/>
        <v>287.24943675994871</v>
      </c>
      <c r="AN35">
        <f t="shared" si="40"/>
        <v>280.5636891365051</v>
      </c>
      <c r="AO35">
        <f t="shared" si="41"/>
        <v>271.84145876761977</v>
      </c>
      <c r="AP35">
        <f t="shared" si="42"/>
        <v>1.5110282382678324</v>
      </c>
      <c r="AQ35">
        <f t="shared" si="43"/>
        <v>1.6146609617662753</v>
      </c>
      <c r="AR35">
        <f t="shared" si="44"/>
        <v>22.007030997853359</v>
      </c>
      <c r="AS35">
        <f t="shared" si="45"/>
        <v>16.805790458302578</v>
      </c>
      <c r="AT35">
        <f t="shared" si="46"/>
        <v>10.756562948226929</v>
      </c>
      <c r="AU35">
        <f t="shared" si="47"/>
        <v>1.2963464212111857</v>
      </c>
      <c r="AV35">
        <f t="shared" si="48"/>
        <v>0.10671899525250639</v>
      </c>
      <c r="AW35">
        <f t="shared" si="49"/>
        <v>0.38161622314195848</v>
      </c>
      <c r="AX35">
        <f t="shared" si="50"/>
        <v>0.91473019806922728</v>
      </c>
      <c r="AY35">
        <f t="shared" si="51"/>
        <v>6.7061619429188923E-2</v>
      </c>
      <c r="AZ35">
        <f t="shared" si="52"/>
        <v>16.907553092384425</v>
      </c>
      <c r="BA35">
        <f t="shared" si="53"/>
        <v>0.59558495361997132</v>
      </c>
      <c r="BB35">
        <f t="shared" si="54"/>
        <v>25.490407233028634</v>
      </c>
      <c r="BC35">
        <f t="shared" si="55"/>
        <v>382.19511799752377</v>
      </c>
      <c r="BD35">
        <f t="shared" si="56"/>
        <v>6.6242588279360462E-3</v>
      </c>
    </row>
    <row r="36" spans="1:108" x14ac:dyDescent="0.25">
      <c r="A36" s="1">
        <v>23</v>
      </c>
      <c r="B36" s="1" t="s">
        <v>83</v>
      </c>
      <c r="C36" s="1">
        <v>1067.0001430511475</v>
      </c>
      <c r="D36" s="1">
        <v>0</v>
      </c>
      <c r="E36">
        <f t="shared" si="29"/>
        <v>9.940200757381275</v>
      </c>
      <c r="F36">
        <f t="shared" si="30"/>
        <v>0.11083495485871993</v>
      </c>
      <c r="G36">
        <f t="shared" si="31"/>
        <v>230.28013032294396</v>
      </c>
      <c r="H36">
        <f t="shared" si="32"/>
        <v>1.8175724998901324</v>
      </c>
      <c r="I36">
        <f t="shared" si="33"/>
        <v>1.2331552105074515</v>
      </c>
      <c r="J36">
        <f t="shared" si="34"/>
        <v>14.100037574768066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7.414309024810791</v>
      </c>
      <c r="P36" s="1">
        <v>14.100037574768066</v>
      </c>
      <c r="Q36" s="1">
        <v>5.1249561309814453</v>
      </c>
      <c r="R36" s="1">
        <v>399.712646484375</v>
      </c>
      <c r="S36" s="1">
        <v>386.938720703125</v>
      </c>
      <c r="T36" s="1">
        <v>3.0304925441741943</v>
      </c>
      <c r="U36" s="1">
        <v>5.2005319595336914</v>
      </c>
      <c r="V36" s="1">
        <v>21.489469528198242</v>
      </c>
      <c r="W36" s="1">
        <v>36.877395629882812</v>
      </c>
      <c r="X36" s="1">
        <v>499.93197631835937</v>
      </c>
      <c r="Y36" s="1">
        <v>1698.9735107421875</v>
      </c>
      <c r="Z36" s="1">
        <v>6.8761401176452637</v>
      </c>
      <c r="AA36" s="1">
        <v>73.371078491210937</v>
      </c>
      <c r="AB36" s="1">
        <v>2.1901445388793945</v>
      </c>
      <c r="AC36" s="1">
        <v>8.9919939637184143E-2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0.83321996053059888</v>
      </c>
      <c r="AL36">
        <f t="shared" si="38"/>
        <v>1.8175724998901323E-3</v>
      </c>
      <c r="AM36">
        <f t="shared" si="39"/>
        <v>287.25003757476804</v>
      </c>
      <c r="AN36">
        <f t="shared" si="40"/>
        <v>280.56430902481077</v>
      </c>
      <c r="AO36">
        <f t="shared" si="41"/>
        <v>271.83575564274724</v>
      </c>
      <c r="AP36">
        <f t="shared" si="42"/>
        <v>1.5113055334393284</v>
      </c>
      <c r="AQ36">
        <f t="shared" si="43"/>
        <v>1.6147238491064488</v>
      </c>
      <c r="AR36">
        <f t="shared" si="44"/>
        <v>22.007634102037567</v>
      </c>
      <c r="AS36">
        <f t="shared" si="45"/>
        <v>16.807102142503876</v>
      </c>
      <c r="AT36">
        <f t="shared" si="46"/>
        <v>10.757173299789429</v>
      </c>
      <c r="AU36">
        <f t="shared" si="47"/>
        <v>1.2963990837105694</v>
      </c>
      <c r="AV36">
        <f t="shared" si="48"/>
        <v>0.106671934131535</v>
      </c>
      <c r="AW36">
        <f t="shared" si="49"/>
        <v>0.38156863859899748</v>
      </c>
      <c r="AX36">
        <f t="shared" si="50"/>
        <v>0.91483044511157197</v>
      </c>
      <c r="AY36">
        <f t="shared" si="51"/>
        <v>6.703188594328853E-2</v>
      </c>
      <c r="AZ36">
        <f t="shared" si="52"/>
        <v>16.895901516891005</v>
      </c>
      <c r="BA36">
        <f t="shared" si="53"/>
        <v>0.59513333249381406</v>
      </c>
      <c r="BB36">
        <f t="shared" si="54"/>
        <v>25.485354864287157</v>
      </c>
      <c r="BC36">
        <f t="shared" si="55"/>
        <v>382.21362532821388</v>
      </c>
      <c r="BD36">
        <f t="shared" si="56"/>
        <v>6.6279569051621067E-3</v>
      </c>
    </row>
    <row r="37" spans="1:108" x14ac:dyDescent="0.25">
      <c r="A37" s="1">
        <v>24</v>
      </c>
      <c r="B37" s="1" t="s">
        <v>84</v>
      </c>
      <c r="C37" s="1">
        <v>1067.5001430399716</v>
      </c>
      <c r="D37" s="1">
        <v>0</v>
      </c>
      <c r="E37">
        <f t="shared" si="29"/>
        <v>9.9764661449163174</v>
      </c>
      <c r="F37">
        <f t="shared" si="30"/>
        <v>0.11071296915401763</v>
      </c>
      <c r="G37">
        <f t="shared" si="31"/>
        <v>229.55791850803951</v>
      </c>
      <c r="H37">
        <f t="shared" si="32"/>
        <v>1.8162714375350832</v>
      </c>
      <c r="I37">
        <f t="shared" si="33"/>
        <v>1.2335652946259441</v>
      </c>
      <c r="J37">
        <f t="shared" si="34"/>
        <v>14.103102684020996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7.4143571853637695</v>
      </c>
      <c r="P37" s="1">
        <v>14.103102684020996</v>
      </c>
      <c r="Q37" s="1">
        <v>5.1252260208129883</v>
      </c>
      <c r="R37" s="1">
        <v>399.72555541992187</v>
      </c>
      <c r="S37" s="1">
        <v>386.908935546875</v>
      </c>
      <c r="T37" s="1">
        <v>3.0309042930603027</v>
      </c>
      <c r="U37" s="1">
        <v>5.1993656158447266</v>
      </c>
      <c r="V37" s="1">
        <v>21.492115020751953</v>
      </c>
      <c r="W37" s="1">
        <v>36.868656158447266</v>
      </c>
      <c r="X37" s="1">
        <v>499.93826293945312</v>
      </c>
      <c r="Y37" s="1">
        <v>1699.0611572265625</v>
      </c>
      <c r="Z37" s="1">
        <v>6.7777247428894043</v>
      </c>
      <c r="AA37" s="1">
        <v>73.370376586914062</v>
      </c>
      <c r="AB37" s="1">
        <v>2.1901445388793945</v>
      </c>
      <c r="AC37" s="1">
        <v>8.9919939637184143E-2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0.83323043823242171</v>
      </c>
      <c r="AL37">
        <f t="shared" si="38"/>
        <v>1.8162714375350832E-3</v>
      </c>
      <c r="AM37">
        <f t="shared" si="39"/>
        <v>287.25310268402097</v>
      </c>
      <c r="AN37">
        <f t="shared" si="40"/>
        <v>280.56435718536375</v>
      </c>
      <c r="AO37">
        <f t="shared" si="41"/>
        <v>271.8497790799338</v>
      </c>
      <c r="AP37">
        <f t="shared" si="42"/>
        <v>1.5117869928779881</v>
      </c>
      <c r="AQ37">
        <f t="shared" si="43"/>
        <v>1.6150447078735242</v>
      </c>
      <c r="AR37">
        <f t="shared" si="44"/>
        <v>22.012217777843254</v>
      </c>
      <c r="AS37">
        <f t="shared" si="45"/>
        <v>16.812852161998528</v>
      </c>
      <c r="AT37">
        <f t="shared" si="46"/>
        <v>10.758729934692383</v>
      </c>
      <c r="AU37">
        <f t="shared" si="47"/>
        <v>1.2965334021849324</v>
      </c>
      <c r="AV37">
        <f t="shared" si="48"/>
        <v>0.10655893535663448</v>
      </c>
      <c r="AW37">
        <f t="shared" si="49"/>
        <v>0.38147941324757995</v>
      </c>
      <c r="AX37">
        <f t="shared" si="50"/>
        <v>0.91505398893735246</v>
      </c>
      <c r="AY37">
        <f t="shared" si="51"/>
        <v>6.6960493251336253E-2</v>
      </c>
      <c r="AZ37">
        <f t="shared" si="52"/>
        <v>16.842750929442989</v>
      </c>
      <c r="BA37">
        <f t="shared" si="53"/>
        <v>0.59331252761989517</v>
      </c>
      <c r="BB37">
        <f t="shared" si="54"/>
        <v>25.472173737532845</v>
      </c>
      <c r="BC37">
        <f t="shared" si="55"/>
        <v>382.16660134358466</v>
      </c>
      <c r="BD37">
        <f t="shared" si="56"/>
        <v>6.6495156310495025E-3</v>
      </c>
    </row>
    <row r="38" spans="1:108" x14ac:dyDescent="0.25">
      <c r="A38" s="1">
        <v>25</v>
      </c>
      <c r="B38" s="1" t="s">
        <v>84</v>
      </c>
      <c r="C38" s="1">
        <v>1068.0001430287957</v>
      </c>
      <c r="D38" s="1">
        <v>0</v>
      </c>
      <c r="E38">
        <f t="shared" si="29"/>
        <v>9.9489517068577378</v>
      </c>
      <c r="F38">
        <f t="shared" si="30"/>
        <v>0.11063571614310105</v>
      </c>
      <c r="G38">
        <f t="shared" si="31"/>
        <v>229.90088057397941</v>
      </c>
      <c r="H38">
        <f t="shared" si="32"/>
        <v>1.8156030608148488</v>
      </c>
      <c r="I38">
        <f t="shared" si="33"/>
        <v>1.2339379193219162</v>
      </c>
      <c r="J38">
        <f t="shared" si="34"/>
        <v>14.106457710266113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7.4142189025878906</v>
      </c>
      <c r="P38" s="1">
        <v>14.106457710266113</v>
      </c>
      <c r="Q38" s="1">
        <v>5.1253008842468262</v>
      </c>
      <c r="R38" s="1">
        <v>399.73214721679687</v>
      </c>
      <c r="S38" s="1">
        <v>386.94915771484375</v>
      </c>
      <c r="T38" s="1">
        <v>3.0314733982086182</v>
      </c>
      <c r="U38" s="1">
        <v>5.1990718841552734</v>
      </c>
      <c r="V38" s="1">
        <v>21.496364593505859</v>
      </c>
      <c r="W38" s="1">
        <v>36.866939544677734</v>
      </c>
      <c r="X38" s="1">
        <v>499.953369140625</v>
      </c>
      <c r="Y38" s="1">
        <v>1699.0909423828125</v>
      </c>
      <c r="Z38" s="1">
        <v>6.757591724395752</v>
      </c>
      <c r="AA38" s="1">
        <v>73.370414733886719</v>
      </c>
      <c r="AB38" s="1">
        <v>2.1901445388793945</v>
      </c>
      <c r="AC38" s="1">
        <v>8.9919939637184143E-2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0.83325561523437497</v>
      </c>
      <c r="AL38">
        <f t="shared" si="38"/>
        <v>1.8156030608148489E-3</v>
      </c>
      <c r="AM38">
        <f t="shared" si="39"/>
        <v>287.25645771026609</v>
      </c>
      <c r="AN38">
        <f t="shared" si="40"/>
        <v>280.56421890258787</v>
      </c>
      <c r="AO38">
        <f t="shared" si="41"/>
        <v>271.85454470482728</v>
      </c>
      <c r="AP38">
        <f t="shared" si="42"/>
        <v>1.5117643435545352</v>
      </c>
      <c r="AQ38">
        <f t="shared" si="43"/>
        <v>1.6153959796936785</v>
      </c>
      <c r="AR38">
        <f t="shared" si="44"/>
        <v>22.01699398255677</v>
      </c>
      <c r="AS38">
        <f t="shared" si="45"/>
        <v>16.817922098401496</v>
      </c>
      <c r="AT38">
        <f t="shared" si="46"/>
        <v>10.760338306427002</v>
      </c>
      <c r="AU38">
        <f t="shared" si="47"/>
        <v>1.2966721977853672</v>
      </c>
      <c r="AV38">
        <f t="shared" si="48"/>
        <v>0.10648736889675561</v>
      </c>
      <c r="AW38">
        <f t="shared" si="49"/>
        <v>0.38145806037176228</v>
      </c>
      <c r="AX38">
        <f t="shared" si="50"/>
        <v>0.91521413741360491</v>
      </c>
      <c r="AY38">
        <f t="shared" si="51"/>
        <v>6.6915277944897378E-2</v>
      </c>
      <c r="AZ38">
        <f t="shared" si="52"/>
        <v>16.86792295539863</v>
      </c>
      <c r="BA38">
        <f t="shared" si="53"/>
        <v>0.59413717794781018</v>
      </c>
      <c r="BB38">
        <f t="shared" si="54"/>
        <v>25.463751376252052</v>
      </c>
      <c r="BC38">
        <f t="shared" si="55"/>
        <v>382.21990255765996</v>
      </c>
      <c r="BD38">
        <f t="shared" si="56"/>
        <v>6.6280596856032777E-3</v>
      </c>
    </row>
    <row r="39" spans="1:108" x14ac:dyDescent="0.25">
      <c r="A39" s="1">
        <v>26</v>
      </c>
      <c r="B39" s="1" t="s">
        <v>85</v>
      </c>
      <c r="C39" s="1">
        <v>1068.5001430176198</v>
      </c>
      <c r="D39" s="1">
        <v>0</v>
      </c>
      <c r="E39">
        <f t="shared" si="29"/>
        <v>9.940044850296081</v>
      </c>
      <c r="F39">
        <f t="shared" si="30"/>
        <v>0.11055340229173406</v>
      </c>
      <c r="G39">
        <f t="shared" si="31"/>
        <v>229.93705596025427</v>
      </c>
      <c r="H39">
        <f t="shared" si="32"/>
        <v>1.8150930048882536</v>
      </c>
      <c r="I39">
        <f t="shared" si="33"/>
        <v>1.234471043260132</v>
      </c>
      <c r="J39">
        <f t="shared" si="34"/>
        <v>14.111176490783691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7.4144225120544434</v>
      </c>
      <c r="P39" s="1">
        <v>14.111176490783691</v>
      </c>
      <c r="Q39" s="1">
        <v>5.1251721382141113</v>
      </c>
      <c r="R39" s="1">
        <v>399.7353515625</v>
      </c>
      <c r="S39" s="1">
        <v>386.963623046875</v>
      </c>
      <c r="T39" s="1">
        <v>3.0316140651702881</v>
      </c>
      <c r="U39" s="1">
        <v>5.198542594909668</v>
      </c>
      <c r="V39" s="1">
        <v>21.497055053710938</v>
      </c>
      <c r="W39" s="1">
        <v>36.862659454345703</v>
      </c>
      <c r="X39" s="1">
        <v>499.96771240234375</v>
      </c>
      <c r="Y39" s="1">
        <v>1699.154541015625</v>
      </c>
      <c r="Z39" s="1">
        <v>6.6568732261657715</v>
      </c>
      <c r="AA39" s="1">
        <v>73.370391845703125</v>
      </c>
      <c r="AB39" s="1">
        <v>2.1901445388793945</v>
      </c>
      <c r="AC39" s="1">
        <v>8.9919939637184143E-2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0.83327952067057287</v>
      </c>
      <c r="AL39">
        <f t="shared" si="38"/>
        <v>1.8150930048882537E-3</v>
      </c>
      <c r="AM39">
        <f t="shared" si="39"/>
        <v>287.26117649078367</v>
      </c>
      <c r="AN39">
        <f t="shared" si="40"/>
        <v>280.56442251205442</v>
      </c>
      <c r="AO39">
        <f t="shared" si="41"/>
        <v>271.86472048584983</v>
      </c>
      <c r="AP39">
        <f t="shared" si="42"/>
        <v>1.5115918256677268</v>
      </c>
      <c r="AQ39">
        <f t="shared" si="43"/>
        <v>1.6158901504752328</v>
      </c>
      <c r="AR39">
        <f t="shared" si="44"/>
        <v>22.023736139687333</v>
      </c>
      <c r="AS39">
        <f t="shared" si="45"/>
        <v>16.825193544777665</v>
      </c>
      <c r="AT39">
        <f t="shared" si="46"/>
        <v>10.762799501419067</v>
      </c>
      <c r="AU39">
        <f t="shared" si="47"/>
        <v>1.2968846137156191</v>
      </c>
      <c r="AV39">
        <f t="shared" si="48"/>
        <v>0.10641110999818634</v>
      </c>
      <c r="AW39">
        <f t="shared" si="49"/>
        <v>0.38141910721510064</v>
      </c>
      <c r="AX39">
        <f t="shared" si="50"/>
        <v>0.9154655065005185</v>
      </c>
      <c r="AY39">
        <f t="shared" si="51"/>
        <v>6.686709834325251E-2</v>
      </c>
      <c r="AZ39">
        <f t="shared" si="52"/>
        <v>16.870571895651224</v>
      </c>
      <c r="BA39">
        <f t="shared" si="53"/>
        <v>0.59420845336772332</v>
      </c>
      <c r="BB39">
        <f t="shared" si="54"/>
        <v>25.452037985457711</v>
      </c>
      <c r="BC39">
        <f t="shared" si="55"/>
        <v>382.23860178272531</v>
      </c>
      <c r="BD39">
        <f t="shared" si="56"/>
        <v>6.6187558746538628E-3</v>
      </c>
    </row>
    <row r="40" spans="1:108" x14ac:dyDescent="0.25">
      <c r="A40" s="1">
        <v>27</v>
      </c>
      <c r="B40" s="1" t="s">
        <v>85</v>
      </c>
      <c r="C40" s="1">
        <v>1069.000143006444</v>
      </c>
      <c r="D40" s="1">
        <v>0</v>
      </c>
      <c r="E40">
        <f t="shared" si="29"/>
        <v>9.9269296859728247</v>
      </c>
      <c r="F40">
        <f t="shared" si="30"/>
        <v>0.11031525601476953</v>
      </c>
      <c r="G40">
        <f t="shared" si="31"/>
        <v>229.84065447484434</v>
      </c>
      <c r="H40">
        <f t="shared" si="32"/>
        <v>1.8126992882777986</v>
      </c>
      <c r="I40">
        <f t="shared" si="33"/>
        <v>1.2353873208482267</v>
      </c>
      <c r="J40">
        <f t="shared" si="34"/>
        <v>14.118381500244141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7.415276050567627</v>
      </c>
      <c r="P40" s="1">
        <v>14.118381500244141</v>
      </c>
      <c r="Q40" s="1">
        <v>5.1258668899536133</v>
      </c>
      <c r="R40" s="1">
        <v>399.74105834960937</v>
      </c>
      <c r="S40" s="1">
        <v>386.98666381835937</v>
      </c>
      <c r="T40" s="1">
        <v>3.0324079990386963</v>
      </c>
      <c r="U40" s="1">
        <v>5.1963930130004883</v>
      </c>
      <c r="V40" s="1">
        <v>21.501218795776367</v>
      </c>
      <c r="W40" s="1">
        <v>36.844905853271484</v>
      </c>
      <c r="X40" s="1">
        <v>499.98861694335937</v>
      </c>
      <c r="Y40" s="1">
        <v>1699.1890869140625</v>
      </c>
      <c r="Z40" s="1">
        <v>6.5636930465698242</v>
      </c>
      <c r="AA40" s="1">
        <v>73.369667053222656</v>
      </c>
      <c r="AB40" s="1">
        <v>2.1901445388793945</v>
      </c>
      <c r="AC40" s="1">
        <v>8.9919939637184143E-2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0.83331436157226557</v>
      </c>
      <c r="AL40">
        <f t="shared" si="38"/>
        <v>1.8126992882777986E-3</v>
      </c>
      <c r="AM40">
        <f t="shared" si="39"/>
        <v>287.26838150024412</v>
      </c>
      <c r="AN40">
        <f t="shared" si="40"/>
        <v>280.5652760505676</v>
      </c>
      <c r="AO40">
        <f t="shared" si="41"/>
        <v>271.87024782947628</v>
      </c>
      <c r="AP40">
        <f t="shared" si="42"/>
        <v>1.5121260742499874</v>
      </c>
      <c r="AQ40">
        <f t="shared" si="43"/>
        <v>1.6166449460897649</v>
      </c>
      <c r="AR40">
        <f t="shared" si="44"/>
        <v>22.034241274627075</v>
      </c>
      <c r="AS40">
        <f t="shared" si="45"/>
        <v>16.837848261626586</v>
      </c>
      <c r="AT40">
        <f t="shared" si="46"/>
        <v>10.766828775405884</v>
      </c>
      <c r="AU40">
        <f t="shared" si="47"/>
        <v>1.2972324304422451</v>
      </c>
      <c r="AV40">
        <f t="shared" si="48"/>
        <v>0.10619045764038754</v>
      </c>
      <c r="AW40">
        <f t="shared" si="49"/>
        <v>0.38125762524153833</v>
      </c>
      <c r="AX40">
        <f t="shared" si="50"/>
        <v>0.91597480520070684</v>
      </c>
      <c r="AY40">
        <f t="shared" si="51"/>
        <v>6.6727694519311986E-2</v>
      </c>
      <c r="AZ40">
        <f t="shared" si="52"/>
        <v>16.863332294114119</v>
      </c>
      <c r="BA40">
        <f t="shared" si="53"/>
        <v>0.59392396680296211</v>
      </c>
      <c r="BB40">
        <f t="shared" si="54"/>
        <v>25.42520187852292</v>
      </c>
      <c r="BC40">
        <f t="shared" si="55"/>
        <v>382.26787687520556</v>
      </c>
      <c r="BD40">
        <f t="shared" si="56"/>
        <v>6.6025477569007802E-3</v>
      </c>
    </row>
    <row r="41" spans="1:108" x14ac:dyDescent="0.25">
      <c r="A41" s="1">
        <v>28</v>
      </c>
      <c r="B41" s="1" t="s">
        <v>86</v>
      </c>
      <c r="C41" s="1">
        <v>1069.5001429952681</v>
      </c>
      <c r="D41" s="1">
        <v>0</v>
      </c>
      <c r="E41">
        <f t="shared" si="29"/>
        <v>9.9550123311695451</v>
      </c>
      <c r="F41">
        <f t="shared" si="30"/>
        <v>0.11028192345294917</v>
      </c>
      <c r="G41">
        <f t="shared" si="31"/>
        <v>229.37936462156156</v>
      </c>
      <c r="H41">
        <f t="shared" si="32"/>
        <v>1.8125905582817989</v>
      </c>
      <c r="I41">
        <f t="shared" si="33"/>
        <v>1.2356701277035627</v>
      </c>
      <c r="J41">
        <f t="shared" si="34"/>
        <v>14.120984077453613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7.4163451194763184</v>
      </c>
      <c r="P41" s="1">
        <v>14.120984077453613</v>
      </c>
      <c r="Q41" s="1">
        <v>5.1258020401000977</v>
      </c>
      <c r="R41" s="1">
        <v>399.77365112304687</v>
      </c>
      <c r="S41" s="1">
        <v>386.98553466796875</v>
      </c>
      <c r="T41" s="1">
        <v>3.03238844871521</v>
      </c>
      <c r="U41" s="1">
        <v>5.1962566375732422</v>
      </c>
      <c r="V41" s="1">
        <v>21.499504089355469</v>
      </c>
      <c r="W41" s="1">
        <v>36.841236114501953</v>
      </c>
      <c r="X41" s="1">
        <v>499.98568725585937</v>
      </c>
      <c r="Y41" s="1">
        <v>1699.23095703125</v>
      </c>
      <c r="Z41" s="1">
        <v>6.4841775894165039</v>
      </c>
      <c r="AA41" s="1">
        <v>73.369651794433594</v>
      </c>
      <c r="AB41" s="1">
        <v>2.1901445388793945</v>
      </c>
      <c r="AC41" s="1">
        <v>8.9919939637184143E-2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0.83330947875976547</v>
      </c>
      <c r="AL41">
        <f t="shared" si="38"/>
        <v>1.812590558281799E-3</v>
      </c>
      <c r="AM41">
        <f t="shared" si="39"/>
        <v>287.27098407745359</v>
      </c>
      <c r="AN41">
        <f t="shared" si="40"/>
        <v>280.5663451194763</v>
      </c>
      <c r="AO41">
        <f t="shared" si="41"/>
        <v>271.87694704807654</v>
      </c>
      <c r="AP41">
        <f t="shared" si="42"/>
        <v>1.5120619148490686</v>
      </c>
      <c r="AQ41">
        <f t="shared" si="43"/>
        <v>1.6169176678368258</v>
      </c>
      <c r="AR41">
        <f t="shared" si="44"/>
        <v>22.037962949137206</v>
      </c>
      <c r="AS41">
        <f t="shared" si="45"/>
        <v>16.841706311563964</v>
      </c>
      <c r="AT41">
        <f t="shared" si="46"/>
        <v>10.768664598464966</v>
      </c>
      <c r="AU41">
        <f t="shared" si="47"/>
        <v>1.2973909303904025</v>
      </c>
      <c r="AV41">
        <f t="shared" si="48"/>
        <v>0.1061595708037998</v>
      </c>
      <c r="AW41">
        <f t="shared" si="49"/>
        <v>0.38124754013326312</v>
      </c>
      <c r="AX41">
        <f t="shared" si="50"/>
        <v>0.91614339025713942</v>
      </c>
      <c r="AY41">
        <f t="shared" si="51"/>
        <v>6.6708181072657677E-2</v>
      </c>
      <c r="AZ41">
        <f t="shared" si="52"/>
        <v>16.829484111112393</v>
      </c>
      <c r="BA41">
        <f t="shared" si="53"/>
        <v>0.59273369176025581</v>
      </c>
      <c r="BB41">
        <f t="shared" si="54"/>
        <v>25.419733187532636</v>
      </c>
      <c r="BC41">
        <f t="shared" si="55"/>
        <v>382.25339858024802</v>
      </c>
      <c r="BD41">
        <f t="shared" si="56"/>
        <v>6.620052516911828E-3</v>
      </c>
    </row>
    <row r="42" spans="1:108" x14ac:dyDescent="0.25">
      <c r="A42" s="1">
        <v>29</v>
      </c>
      <c r="B42" s="1" t="s">
        <v>86</v>
      </c>
      <c r="C42" s="1">
        <v>1070.0001429840922</v>
      </c>
      <c r="D42" s="1">
        <v>0</v>
      </c>
      <c r="E42">
        <f t="shared" si="29"/>
        <v>9.9694123066819689</v>
      </c>
      <c r="F42">
        <f t="shared" si="30"/>
        <v>0.1103008598244361</v>
      </c>
      <c r="G42">
        <f t="shared" si="31"/>
        <v>229.19335196954589</v>
      </c>
      <c r="H42">
        <f t="shared" si="32"/>
        <v>1.8128471542239004</v>
      </c>
      <c r="I42">
        <f t="shared" si="33"/>
        <v>1.2356334625804162</v>
      </c>
      <c r="J42">
        <f t="shared" si="34"/>
        <v>14.120768547058105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7.4173474311828613</v>
      </c>
      <c r="P42" s="1">
        <v>14.120768547058105</v>
      </c>
      <c r="Q42" s="1">
        <v>5.1261458396911621</v>
      </c>
      <c r="R42" s="1">
        <v>399.79360961914062</v>
      </c>
      <c r="S42" s="1">
        <v>386.98785400390625</v>
      </c>
      <c r="T42" s="1">
        <v>3.0322656631469727</v>
      </c>
      <c r="U42" s="1">
        <v>5.196479320526123</v>
      </c>
      <c r="V42" s="1">
        <v>21.497032165527344</v>
      </c>
      <c r="W42" s="1">
        <v>36.840076446533203</v>
      </c>
      <c r="X42" s="1">
        <v>499.97653198242187</v>
      </c>
      <c r="Y42" s="1">
        <v>1699.313720703125</v>
      </c>
      <c r="Z42" s="1">
        <v>6.531914234161377</v>
      </c>
      <c r="AA42" s="1">
        <v>73.369216918945313</v>
      </c>
      <c r="AB42" s="1">
        <v>2.1901445388793945</v>
      </c>
      <c r="AC42" s="1">
        <v>8.9919939637184143E-2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0.83329421997070297</v>
      </c>
      <c r="AL42">
        <f t="shared" si="38"/>
        <v>1.8128471542239004E-3</v>
      </c>
      <c r="AM42">
        <f t="shared" si="39"/>
        <v>287.27076854705808</v>
      </c>
      <c r="AN42">
        <f t="shared" si="40"/>
        <v>280.56734743118284</v>
      </c>
      <c r="AO42">
        <f t="shared" si="41"/>
        <v>271.89018923528056</v>
      </c>
      <c r="AP42">
        <f t="shared" si="42"/>
        <v>1.5122265950008271</v>
      </c>
      <c r="AQ42">
        <f t="shared" si="43"/>
        <v>1.6168950810629108</v>
      </c>
      <c r="AR42">
        <f t="shared" si="44"/>
        <v>22.037785722167058</v>
      </c>
      <c r="AS42">
        <f t="shared" si="45"/>
        <v>16.841306401640935</v>
      </c>
      <c r="AT42">
        <f t="shared" si="46"/>
        <v>10.769057989120483</v>
      </c>
      <c r="AU42">
        <f t="shared" si="47"/>
        <v>1.2974248968836977</v>
      </c>
      <c r="AV42">
        <f t="shared" si="48"/>
        <v>0.10617711783390259</v>
      </c>
      <c r="AW42">
        <f t="shared" si="49"/>
        <v>0.38126161848249468</v>
      </c>
      <c r="AX42">
        <f t="shared" si="50"/>
        <v>0.91616327840120304</v>
      </c>
      <c r="AY42">
        <f t="shared" si="51"/>
        <v>6.6719266792052617E-2</v>
      </c>
      <c r="AZ42">
        <f t="shared" si="52"/>
        <v>16.815736757033797</v>
      </c>
      <c r="BA42">
        <f t="shared" si="53"/>
        <v>0.59224947139357098</v>
      </c>
      <c r="BB42">
        <f t="shared" si="54"/>
        <v>25.421381318826008</v>
      </c>
      <c r="BC42">
        <f t="shared" si="55"/>
        <v>382.24887285748366</v>
      </c>
      <c r="BD42">
        <f t="shared" si="56"/>
        <v>6.6301367974798296E-3</v>
      </c>
    </row>
    <row r="43" spans="1:108" x14ac:dyDescent="0.25">
      <c r="A43" s="1">
        <v>30</v>
      </c>
      <c r="B43" s="1" t="s">
        <v>87</v>
      </c>
      <c r="C43" s="1">
        <v>1070.5001429729164</v>
      </c>
      <c r="D43" s="1">
        <v>0</v>
      </c>
      <c r="E43">
        <f t="shared" si="29"/>
        <v>9.9603197503369945</v>
      </c>
      <c r="F43">
        <f t="shared" si="30"/>
        <v>0.11020219747333707</v>
      </c>
      <c r="G43">
        <f t="shared" si="31"/>
        <v>229.24737100185703</v>
      </c>
      <c r="H43">
        <f t="shared" si="32"/>
        <v>1.8115922322936002</v>
      </c>
      <c r="I43">
        <f t="shared" si="33"/>
        <v>1.2358300809075677</v>
      </c>
      <c r="J43">
        <f t="shared" si="34"/>
        <v>14.122104644775391</v>
      </c>
      <c r="K43" s="1">
        <v>6</v>
      </c>
      <c r="L43">
        <f t="shared" si="35"/>
        <v>1.4200000166893005</v>
      </c>
      <c r="M43" s="1">
        <v>1</v>
      </c>
      <c r="N43">
        <f t="shared" si="36"/>
        <v>2.8400000333786011</v>
      </c>
      <c r="O43" s="1">
        <v>7.4182324409484863</v>
      </c>
      <c r="P43" s="1">
        <v>14.122104644775391</v>
      </c>
      <c r="Q43" s="1">
        <v>5.126530647277832</v>
      </c>
      <c r="R43" s="1">
        <v>399.83200073242187</v>
      </c>
      <c r="S43" s="1">
        <v>387.03781127929687</v>
      </c>
      <c r="T43" s="1">
        <v>3.0330688953399658</v>
      </c>
      <c r="U43" s="1">
        <v>5.1957554817199707</v>
      </c>
      <c r="V43" s="1">
        <v>21.501228332519531</v>
      </c>
      <c r="W43" s="1">
        <v>36.832374572753906</v>
      </c>
      <c r="X43" s="1">
        <v>499.98358154296875</v>
      </c>
      <c r="Y43" s="1">
        <v>1699.28173828125</v>
      </c>
      <c r="Z43" s="1">
        <v>6.5319342613220215</v>
      </c>
      <c r="AA43" s="1">
        <v>73.368545532226563</v>
      </c>
      <c r="AB43" s="1">
        <v>2.1901445388793945</v>
      </c>
      <c r="AC43" s="1">
        <v>8.9919939637184143E-2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0.83330596923828104</v>
      </c>
      <c r="AL43">
        <f t="shared" si="38"/>
        <v>1.8115922322936003E-3</v>
      </c>
      <c r="AM43">
        <f t="shared" si="39"/>
        <v>287.27210464477537</v>
      </c>
      <c r="AN43">
        <f t="shared" si="40"/>
        <v>280.56823244094846</v>
      </c>
      <c r="AO43">
        <f t="shared" si="41"/>
        <v>271.88507204789494</v>
      </c>
      <c r="AP43">
        <f t="shared" si="42"/>
        <v>1.5127648243875689</v>
      </c>
      <c r="AQ43">
        <f t="shared" si="43"/>
        <v>1.6170351035424551</v>
      </c>
      <c r="AR43">
        <f t="shared" si="44"/>
        <v>22.039895868348445</v>
      </c>
      <c r="AS43">
        <f t="shared" si="45"/>
        <v>16.844140386628474</v>
      </c>
      <c r="AT43">
        <f t="shared" si="46"/>
        <v>10.770168542861938</v>
      </c>
      <c r="AU43">
        <f t="shared" si="47"/>
        <v>1.2975207895494307</v>
      </c>
      <c r="AV43">
        <f t="shared" si="48"/>
        <v>0.10608569176367751</v>
      </c>
      <c r="AW43">
        <f t="shared" si="49"/>
        <v>0.38120502263488742</v>
      </c>
      <c r="AX43">
        <f t="shared" si="50"/>
        <v>0.91631576691454331</v>
      </c>
      <c r="AY43">
        <f t="shared" si="51"/>
        <v>6.6661506593121422E-2</v>
      </c>
      <c r="AZ43">
        <f t="shared" si="52"/>
        <v>16.819546177492985</v>
      </c>
      <c r="BA43">
        <f t="shared" si="53"/>
        <v>0.59231259665331759</v>
      </c>
      <c r="BB43">
        <f t="shared" si="54"/>
        <v>25.413426359720027</v>
      </c>
      <c r="BC43">
        <f t="shared" si="55"/>
        <v>382.30315229869171</v>
      </c>
      <c r="BD43">
        <f t="shared" si="56"/>
        <v>6.6210767808863921E-3</v>
      </c>
      <c r="BE43">
        <f>AVERAGE(E29:E43)</f>
        <v>9.9225172042448282</v>
      </c>
      <c r="BF43">
        <f t="shared" ref="BF43:DD43" si="57">AVERAGE(F29:F43)</f>
        <v>0.11070141499900697</v>
      </c>
      <c r="BG43">
        <f t="shared" si="57"/>
        <v>230.35953716106192</v>
      </c>
      <c r="BH43">
        <f t="shared" si="57"/>
        <v>1.8165648529161011</v>
      </c>
      <c r="BI43">
        <f t="shared" si="57"/>
        <v>1.2338704591978507</v>
      </c>
      <c r="BJ43">
        <f t="shared" si="57"/>
        <v>14.10644785563151</v>
      </c>
      <c r="BK43">
        <f t="shared" si="57"/>
        <v>6</v>
      </c>
      <c r="BL43">
        <f t="shared" si="57"/>
        <v>1.4200000166893005</v>
      </c>
      <c r="BM43">
        <f t="shared" si="57"/>
        <v>1</v>
      </c>
      <c r="BN43">
        <f t="shared" si="57"/>
        <v>2.8400000333786011</v>
      </c>
      <c r="BO43">
        <f t="shared" si="57"/>
        <v>7.4137682278951011</v>
      </c>
      <c r="BP43">
        <f t="shared" si="57"/>
        <v>14.10644785563151</v>
      </c>
      <c r="BQ43">
        <f t="shared" si="57"/>
        <v>5.1248456637064619</v>
      </c>
      <c r="BR43">
        <f t="shared" si="57"/>
        <v>399.68722941080728</v>
      </c>
      <c r="BS43">
        <f t="shared" si="57"/>
        <v>386.93519897460936</v>
      </c>
      <c r="BT43">
        <f t="shared" si="57"/>
        <v>3.0312537193298339</v>
      </c>
      <c r="BU43">
        <f t="shared" si="57"/>
        <v>5.2000582377115885</v>
      </c>
      <c r="BV43">
        <f t="shared" si="57"/>
        <v>21.495148595174154</v>
      </c>
      <c r="BW43">
        <f t="shared" si="57"/>
        <v>36.874524180094404</v>
      </c>
      <c r="BX43">
        <f t="shared" si="57"/>
        <v>499.93960571289062</v>
      </c>
      <c r="BY43">
        <f t="shared" si="57"/>
        <v>1699.1077229817708</v>
      </c>
      <c r="BZ43">
        <f t="shared" si="57"/>
        <v>6.7260802268981932</v>
      </c>
      <c r="CA43">
        <f t="shared" si="57"/>
        <v>73.36932373046875</v>
      </c>
      <c r="CB43">
        <f t="shared" si="57"/>
        <v>2.1901445388793945</v>
      </c>
      <c r="CC43">
        <f t="shared" si="57"/>
        <v>8.9919939637184143E-2</v>
      </c>
      <c r="CD43">
        <f t="shared" si="57"/>
        <v>1</v>
      </c>
      <c r="CE43">
        <f t="shared" si="57"/>
        <v>-0.21956524252891541</v>
      </c>
      <c r="CF43">
        <f t="shared" si="57"/>
        <v>2.737391471862793</v>
      </c>
      <c r="CG43">
        <f t="shared" si="57"/>
        <v>1</v>
      </c>
      <c r="CH43">
        <f t="shared" si="57"/>
        <v>0</v>
      </c>
      <c r="CI43">
        <f t="shared" si="57"/>
        <v>0.15999999642372131</v>
      </c>
      <c r="CJ43">
        <f t="shared" si="57"/>
        <v>111115</v>
      </c>
      <c r="CK43">
        <f t="shared" si="57"/>
        <v>0.833232676188151</v>
      </c>
      <c r="CL43">
        <f t="shared" si="57"/>
        <v>1.8165648529161014E-3</v>
      </c>
      <c r="CM43">
        <f t="shared" si="57"/>
        <v>287.25644785563156</v>
      </c>
      <c r="CN43">
        <f t="shared" si="57"/>
        <v>280.56376822789514</v>
      </c>
      <c r="CO43">
        <f t="shared" si="57"/>
        <v>271.85722960060059</v>
      </c>
      <c r="CP43">
        <f t="shared" si="57"/>
        <v>1.5112364476276088</v>
      </c>
      <c r="CQ43">
        <f t="shared" si="57"/>
        <v>1.6153952143550894</v>
      </c>
      <c r="CR43">
        <f t="shared" si="57"/>
        <v>22.017310938509972</v>
      </c>
      <c r="CS43">
        <f t="shared" si="57"/>
        <v>16.817252700798392</v>
      </c>
      <c r="CT43">
        <f t="shared" si="57"/>
        <v>10.760108041763306</v>
      </c>
      <c r="CU43">
        <f t="shared" si="57"/>
        <v>1.2966524088452021</v>
      </c>
      <c r="CV43">
        <f t="shared" si="57"/>
        <v>0.10654820532146959</v>
      </c>
      <c r="CW43">
        <f t="shared" si="57"/>
        <v>0.38152475515723877</v>
      </c>
      <c r="CX43">
        <f t="shared" si="57"/>
        <v>0.91512765368796323</v>
      </c>
      <c r="CY43">
        <f t="shared" si="57"/>
        <v>6.6953716390615231E-2</v>
      </c>
      <c r="CZ43">
        <f t="shared" si="57"/>
        <v>16.901322926033995</v>
      </c>
      <c r="DA43">
        <f t="shared" si="57"/>
        <v>0.59534419192653298</v>
      </c>
      <c r="DB43">
        <f t="shared" si="57"/>
        <v>25.469413398131191</v>
      </c>
      <c r="DC43">
        <f t="shared" si="57"/>
        <v>382.21850951394259</v>
      </c>
      <c r="DD43">
        <f t="shared" si="57"/>
        <v>6.6119218943991222E-3</v>
      </c>
    </row>
    <row r="44" spans="1:108" x14ac:dyDescent="0.25">
      <c r="A44" s="1" t="s">
        <v>9</v>
      </c>
      <c r="B44" s="1" t="s">
        <v>88</v>
      </c>
    </row>
    <row r="45" spans="1:108" x14ac:dyDescent="0.25">
      <c r="A45" s="1" t="s">
        <v>9</v>
      </c>
      <c r="B45" s="1" t="s">
        <v>89</v>
      </c>
    </row>
    <row r="46" spans="1:108" x14ac:dyDescent="0.25">
      <c r="A46" s="1">
        <v>31</v>
      </c>
      <c r="B46" s="1" t="s">
        <v>90</v>
      </c>
      <c r="C46" s="1">
        <v>1308.0001429617405</v>
      </c>
      <c r="D46" s="1">
        <v>0</v>
      </c>
      <c r="E46">
        <f t="shared" ref="E46:E62" si="58">(R46-S46*(1000-T46)/(1000-U46))*AK46</f>
        <v>9.4709857928974852</v>
      </c>
      <c r="F46">
        <f t="shared" ref="F46:F62" si="59">IF(AV46&lt;&gt;0,1/(1/AV46-1/N46),0)</f>
        <v>8.8874499658570666E-2</v>
      </c>
      <c r="G46">
        <f t="shared" ref="G46:G62" si="60">((AY46-AL46/2)*S46-E46)/(AY46+AL46/2)</f>
        <v>204.89231691766503</v>
      </c>
      <c r="H46">
        <f t="shared" ref="H46:H62" si="61">AL46*1000</f>
        <v>1.7366155750296239</v>
      </c>
      <c r="I46">
        <f t="shared" ref="I46:I62" si="62">(AQ46-AW46)</f>
        <v>1.454438126287926</v>
      </c>
      <c r="J46">
        <f t="shared" ref="J46:J62" si="63">(P46+AP46*D46)</f>
        <v>16.729196548461914</v>
      </c>
      <c r="K46" s="1">
        <v>6</v>
      </c>
      <c r="L46">
        <f t="shared" ref="L46:L62" si="64">(K46*AE46+AF46)</f>
        <v>1.4200000166893005</v>
      </c>
      <c r="M46" s="1">
        <v>1</v>
      </c>
      <c r="N46">
        <f t="shared" ref="N46:N62" si="65">L46*(M46+1)*(M46+1)/(M46*M46+1)</f>
        <v>2.8400000333786011</v>
      </c>
      <c r="O46" s="1">
        <v>11.549311637878418</v>
      </c>
      <c r="P46" s="1">
        <v>16.729196548461914</v>
      </c>
      <c r="Q46" s="1">
        <v>10.01152515411377</v>
      </c>
      <c r="R46" s="1">
        <v>401.68563842773437</v>
      </c>
      <c r="S46" s="1">
        <v>389.507080078125</v>
      </c>
      <c r="T46" s="1">
        <v>4.1583924293518066</v>
      </c>
      <c r="U46" s="1">
        <v>6.2296323776245117</v>
      </c>
      <c r="V46" s="1">
        <v>22.326257705688477</v>
      </c>
      <c r="W46" s="1">
        <v>33.446670532226563</v>
      </c>
      <c r="X46" s="1">
        <v>499.93157958984375</v>
      </c>
      <c r="Y46" s="1">
        <v>1700.11767578125</v>
      </c>
      <c r="Z46" s="1">
        <v>6.7671308517456055</v>
      </c>
      <c r="AA46" s="1">
        <v>73.359138488769531</v>
      </c>
      <c r="AB46" s="1">
        <v>1.9708452224731445</v>
      </c>
      <c r="AC46" s="1">
        <v>8.7983503937721252E-2</v>
      </c>
      <c r="AD46" s="1">
        <v>0.66666668653488159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ref="AK46:AK62" si="66">X46*0.000001/(K46*0.0001)</f>
        <v>0.83321929931640604</v>
      </c>
      <c r="AL46">
        <f t="shared" ref="AL46:AL62" si="67">(U46-T46)/(1000-U46)*AK46</f>
        <v>1.7366155750296239E-3</v>
      </c>
      <c r="AM46">
        <f t="shared" ref="AM46:AM62" si="68">(P46+273.15)</f>
        <v>289.87919654846189</v>
      </c>
      <c r="AN46">
        <f t="shared" ref="AN46:AN62" si="69">(O46+273.15)</f>
        <v>284.6993116378784</v>
      </c>
      <c r="AO46">
        <f t="shared" ref="AO46:AO62" si="70">(Y46*AG46+Z46*AH46)*AI46</f>
        <v>272.01882204490539</v>
      </c>
      <c r="AP46">
        <f t="shared" ref="AP46:AP62" si="71">((AO46+0.00000010773*(AN46^4-AM46^4))-AL46*44100)/(L46*51.4+0.00000043092*AM46^3)</f>
        <v>1.706938720303153</v>
      </c>
      <c r="AQ46">
        <f t="shared" ref="AQ46:AQ62" si="72">0.61365*EXP(17.502*J46/(240.97+J46))</f>
        <v>1.9114385906122051</v>
      </c>
      <c r="AR46">
        <f t="shared" ref="AR46:AR62" si="73">AQ46*1000/AA46</f>
        <v>26.055902918009664</v>
      </c>
      <c r="AS46">
        <f t="shared" ref="AS46:AS62" si="74">(AR46-U46)</f>
        <v>19.826270540385153</v>
      </c>
      <c r="AT46">
        <f t="shared" ref="AT46:AT62" si="75">IF(D46,P46,(O46+P46)/2)</f>
        <v>14.139254093170166</v>
      </c>
      <c r="AU46">
        <f t="shared" ref="AU46:AU62" si="76">0.61365*EXP(17.502*AT46/(240.97+AT46))</f>
        <v>1.6188333052041983</v>
      </c>
      <c r="AV46">
        <f t="shared" ref="AV46:AV62" si="77">IF(AS46&lt;&gt;0,(1000-(AR46+U46)/2)/AS46*AL46,0)</f>
        <v>8.617766966450105E-2</v>
      </c>
      <c r="AW46">
        <f t="shared" ref="AW46:AW62" si="78">U46*AA46/1000</f>
        <v>0.45700046432427915</v>
      </c>
      <c r="AX46">
        <f t="shared" ref="AX46:AX62" si="79">(AU46-AW46)</f>
        <v>1.1618328408799192</v>
      </c>
      <c r="AY46">
        <f t="shared" ref="AY46:AY62" si="80">1/(1.6/F46+1.37/N46)</f>
        <v>5.4097013950734969E-2</v>
      </c>
      <c r="AZ46">
        <f t="shared" ref="AZ46:AZ62" si="81">G46*AA46*0.001</f>
        <v>15.030723852047846</v>
      </c>
      <c r="BA46">
        <f t="shared" ref="BA46:BA62" si="82">G46/S46</f>
        <v>0.52602976273645385</v>
      </c>
      <c r="BB46">
        <f t="shared" ref="BB46:BB62" si="83">(1-AL46*AA46/AQ46/F46)*100</f>
        <v>25.007057297433597</v>
      </c>
      <c r="BC46">
        <f t="shared" ref="BC46:BC62" si="84">(S46-E46/(N46/1.35))</f>
        <v>385.00502702525904</v>
      </c>
      <c r="BD46">
        <f t="shared" ref="BD46:BD62" si="85">E46*BB46/100/BC46</f>
        <v>6.1516465438418424E-3</v>
      </c>
    </row>
    <row r="47" spans="1:108" x14ac:dyDescent="0.25">
      <c r="A47" s="1">
        <v>32</v>
      </c>
      <c r="B47" s="1" t="s">
        <v>91</v>
      </c>
      <c r="C47" s="1">
        <v>1308.0001429617405</v>
      </c>
      <c r="D47" s="1">
        <v>0</v>
      </c>
      <c r="E47">
        <f t="shared" si="58"/>
        <v>9.4709857928974852</v>
      </c>
      <c r="F47">
        <f t="shared" si="59"/>
        <v>8.8874499658570666E-2</v>
      </c>
      <c r="G47">
        <f t="shared" si="60"/>
        <v>204.89231691766503</v>
      </c>
      <c r="H47">
        <f t="shared" si="61"/>
        <v>1.7366155750296239</v>
      </c>
      <c r="I47">
        <f t="shared" si="62"/>
        <v>1.454438126287926</v>
      </c>
      <c r="J47">
        <f t="shared" si="63"/>
        <v>16.729196548461914</v>
      </c>
      <c r="K47" s="1">
        <v>6</v>
      </c>
      <c r="L47">
        <f t="shared" si="64"/>
        <v>1.4200000166893005</v>
      </c>
      <c r="M47" s="1">
        <v>1</v>
      </c>
      <c r="N47">
        <f t="shared" si="65"/>
        <v>2.8400000333786011</v>
      </c>
      <c r="O47" s="1">
        <v>11.549311637878418</v>
      </c>
      <c r="P47" s="1">
        <v>16.729196548461914</v>
      </c>
      <c r="Q47" s="1">
        <v>10.01152515411377</v>
      </c>
      <c r="R47" s="1">
        <v>401.68563842773437</v>
      </c>
      <c r="S47" s="1">
        <v>389.507080078125</v>
      </c>
      <c r="T47" s="1">
        <v>4.1583924293518066</v>
      </c>
      <c r="U47" s="1">
        <v>6.2296323776245117</v>
      </c>
      <c r="V47" s="1">
        <v>22.326257705688477</v>
      </c>
      <c r="W47" s="1">
        <v>33.446670532226563</v>
      </c>
      <c r="X47" s="1">
        <v>499.93157958984375</v>
      </c>
      <c r="Y47" s="1">
        <v>1700.11767578125</v>
      </c>
      <c r="Z47" s="1">
        <v>6.7671308517456055</v>
      </c>
      <c r="AA47" s="1">
        <v>73.359138488769531</v>
      </c>
      <c r="AB47" s="1">
        <v>1.9708452224731445</v>
      </c>
      <c r="AC47" s="1">
        <v>8.7983503937721252E-2</v>
      </c>
      <c r="AD47" s="1">
        <v>0.66666668653488159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66"/>
        <v>0.83321929931640604</v>
      </c>
      <c r="AL47">
        <f t="shared" si="67"/>
        <v>1.7366155750296239E-3</v>
      </c>
      <c r="AM47">
        <f t="shared" si="68"/>
        <v>289.87919654846189</v>
      </c>
      <c r="AN47">
        <f t="shared" si="69"/>
        <v>284.6993116378784</v>
      </c>
      <c r="AO47">
        <f t="shared" si="70"/>
        <v>272.01882204490539</v>
      </c>
      <c r="AP47">
        <f t="shared" si="71"/>
        <v>1.706938720303153</v>
      </c>
      <c r="AQ47">
        <f t="shared" si="72"/>
        <v>1.9114385906122051</v>
      </c>
      <c r="AR47">
        <f t="shared" si="73"/>
        <v>26.055902918009664</v>
      </c>
      <c r="AS47">
        <f t="shared" si="74"/>
        <v>19.826270540385153</v>
      </c>
      <c r="AT47">
        <f t="shared" si="75"/>
        <v>14.139254093170166</v>
      </c>
      <c r="AU47">
        <f t="shared" si="76"/>
        <v>1.6188333052041983</v>
      </c>
      <c r="AV47">
        <f t="shared" si="77"/>
        <v>8.617766966450105E-2</v>
      </c>
      <c r="AW47">
        <f t="shared" si="78"/>
        <v>0.45700046432427915</v>
      </c>
      <c r="AX47">
        <f t="shared" si="79"/>
        <v>1.1618328408799192</v>
      </c>
      <c r="AY47">
        <f t="shared" si="80"/>
        <v>5.4097013950734969E-2</v>
      </c>
      <c r="AZ47">
        <f t="shared" si="81"/>
        <v>15.030723852047846</v>
      </c>
      <c r="BA47">
        <f t="shared" si="82"/>
        <v>0.52602976273645385</v>
      </c>
      <c r="BB47">
        <f t="shared" si="83"/>
        <v>25.007057297433597</v>
      </c>
      <c r="BC47">
        <f t="shared" si="84"/>
        <v>385.00502702525904</v>
      </c>
      <c r="BD47">
        <f t="shared" si="85"/>
        <v>6.1516465438418424E-3</v>
      </c>
    </row>
    <row r="48" spans="1:108" x14ac:dyDescent="0.25">
      <c r="A48" s="1">
        <v>33</v>
      </c>
      <c r="B48" s="1" t="s">
        <v>92</v>
      </c>
      <c r="C48" s="1">
        <v>1337.5001423023641</v>
      </c>
      <c r="D48" s="1">
        <v>0</v>
      </c>
      <c r="E48">
        <f t="shared" si="58"/>
        <v>8.6606867445227085</v>
      </c>
      <c r="F48">
        <f t="shared" si="59"/>
        <v>8.7234385008894771E-2</v>
      </c>
      <c r="G48">
        <f t="shared" si="60"/>
        <v>215.82946500811678</v>
      </c>
      <c r="H48">
        <f t="shared" si="61"/>
        <v>1.7266140577783278</v>
      </c>
      <c r="I48">
        <f t="shared" si="62"/>
        <v>1.4721933836090779</v>
      </c>
      <c r="J48">
        <f t="shared" si="63"/>
        <v>16.868022918701172</v>
      </c>
      <c r="K48" s="1">
        <v>6</v>
      </c>
      <c r="L48">
        <f t="shared" si="64"/>
        <v>1.4200000166893005</v>
      </c>
      <c r="M48" s="1">
        <v>1</v>
      </c>
      <c r="N48">
        <f t="shared" si="65"/>
        <v>2.8400000333786011</v>
      </c>
      <c r="O48" s="1">
        <v>11.609857559204102</v>
      </c>
      <c r="P48" s="1">
        <v>16.868022918701172</v>
      </c>
      <c r="Q48" s="1">
        <v>10.010828971862793</v>
      </c>
      <c r="R48" s="1">
        <v>399.8800048828125</v>
      </c>
      <c r="S48" s="1">
        <v>388.68008422851563</v>
      </c>
      <c r="T48" s="1">
        <v>4.1591129302978516</v>
      </c>
      <c r="U48" s="1">
        <v>6.2184920310974121</v>
      </c>
      <c r="V48" s="1">
        <v>22.239912033081055</v>
      </c>
      <c r="W48" s="1">
        <v>33.251972198486328</v>
      </c>
      <c r="X48" s="1">
        <v>499.92071533203125</v>
      </c>
      <c r="Y48" s="1">
        <v>1699.9549560546875</v>
      </c>
      <c r="Z48" s="1">
        <v>7.2027225494384766</v>
      </c>
      <c r="AA48" s="1">
        <v>73.355850219726563</v>
      </c>
      <c r="AB48" s="1">
        <v>1.9708452224731445</v>
      </c>
      <c r="AC48" s="1">
        <v>8.7983503937721252E-2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66"/>
        <v>0.83320119222005185</v>
      </c>
      <c r="AL48">
        <f t="shared" si="67"/>
        <v>1.7266140577783277E-3</v>
      </c>
      <c r="AM48">
        <f t="shared" si="68"/>
        <v>290.01802291870115</v>
      </c>
      <c r="AN48">
        <f t="shared" si="69"/>
        <v>284.75985755920408</v>
      </c>
      <c r="AO48">
        <f t="shared" si="70"/>
        <v>271.99278688923732</v>
      </c>
      <c r="AP48">
        <f t="shared" si="71"/>
        <v>1.7013492583425609</v>
      </c>
      <c r="AQ48">
        <f t="shared" si="72"/>
        <v>1.9283561536348228</v>
      </c>
      <c r="AR48">
        <f t="shared" si="73"/>
        <v>26.287694135624061</v>
      </c>
      <c r="AS48">
        <f t="shared" si="74"/>
        <v>20.069202104526649</v>
      </c>
      <c r="AT48">
        <f t="shared" si="75"/>
        <v>14.238940238952637</v>
      </c>
      <c r="AU48">
        <f t="shared" si="76"/>
        <v>1.6293207207224973</v>
      </c>
      <c r="AV48">
        <f t="shared" si="77"/>
        <v>8.4634716912592445E-2</v>
      </c>
      <c r="AW48">
        <f t="shared" si="78"/>
        <v>0.45616277002574496</v>
      </c>
      <c r="AX48">
        <f t="shared" si="79"/>
        <v>1.1731579506967524</v>
      </c>
      <c r="AY48">
        <f t="shared" si="80"/>
        <v>5.31242764927604E-2</v>
      </c>
      <c r="AZ48">
        <f t="shared" si="81"/>
        <v>15.83235390813913</v>
      </c>
      <c r="BA48">
        <f t="shared" si="82"/>
        <v>0.55528820170066839</v>
      </c>
      <c r="BB48">
        <f t="shared" si="83"/>
        <v>24.706917790290394</v>
      </c>
      <c r="BC48">
        <f t="shared" si="84"/>
        <v>384.563208535667</v>
      </c>
      <c r="BD48">
        <f t="shared" si="85"/>
        <v>5.5642055884431918E-3</v>
      </c>
    </row>
    <row r="49" spans="1:108" x14ac:dyDescent="0.25">
      <c r="A49" s="1">
        <v>34</v>
      </c>
      <c r="B49" s="1" t="s">
        <v>92</v>
      </c>
      <c r="C49" s="1">
        <v>1338.0001422911882</v>
      </c>
      <c r="D49" s="1">
        <v>0</v>
      </c>
      <c r="E49">
        <f t="shared" si="58"/>
        <v>8.6465978265761159</v>
      </c>
      <c r="F49">
        <f t="shared" si="59"/>
        <v>8.7162884786904954E-2</v>
      </c>
      <c r="G49">
        <f t="shared" si="60"/>
        <v>215.95279129319852</v>
      </c>
      <c r="H49">
        <f t="shared" si="61"/>
        <v>1.7252397567219131</v>
      </c>
      <c r="I49">
        <f t="shared" si="62"/>
        <v>1.4721967448354896</v>
      </c>
      <c r="J49">
        <f t="shared" si="63"/>
        <v>16.867259979248047</v>
      </c>
      <c r="K49" s="1">
        <v>6</v>
      </c>
      <c r="L49">
        <f t="shared" si="64"/>
        <v>1.4200000166893005</v>
      </c>
      <c r="M49" s="1">
        <v>1</v>
      </c>
      <c r="N49">
        <f t="shared" si="65"/>
        <v>2.8400000333786011</v>
      </c>
      <c r="O49" s="1">
        <v>11.610970497131348</v>
      </c>
      <c r="P49" s="1">
        <v>16.867259979248047</v>
      </c>
      <c r="Q49" s="1">
        <v>10.010810852050781</v>
      </c>
      <c r="R49" s="1">
        <v>399.85256958007812</v>
      </c>
      <c r="S49" s="1">
        <v>388.670166015625</v>
      </c>
      <c r="T49" s="1">
        <v>4.1594109535217285</v>
      </c>
      <c r="U49" s="1">
        <v>6.2171635627746582</v>
      </c>
      <c r="V49" s="1">
        <v>22.239904403686523</v>
      </c>
      <c r="W49" s="1">
        <v>33.242477416992188</v>
      </c>
      <c r="X49" s="1">
        <v>499.91830444335937</v>
      </c>
      <c r="Y49" s="1">
        <v>1699.9283447265625</v>
      </c>
      <c r="Z49" s="1">
        <v>7.193152904510498</v>
      </c>
      <c r="AA49" s="1">
        <v>73.355972290039062</v>
      </c>
      <c r="AB49" s="1">
        <v>1.9708452224731445</v>
      </c>
      <c r="AC49" s="1">
        <v>8.7983503937721252E-2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si="66"/>
        <v>0.83319717407226546</v>
      </c>
      <c r="AL49">
        <f t="shared" si="67"/>
        <v>1.7252397567219132E-3</v>
      </c>
      <c r="AM49">
        <f t="shared" si="68"/>
        <v>290.01725997924802</v>
      </c>
      <c r="AN49">
        <f t="shared" si="69"/>
        <v>284.76097049713132</v>
      </c>
      <c r="AO49">
        <f t="shared" si="70"/>
        <v>271.98852907683249</v>
      </c>
      <c r="AP49">
        <f t="shared" si="71"/>
        <v>1.7022544578964947</v>
      </c>
      <c r="AQ49">
        <f t="shared" si="72"/>
        <v>1.9282628228690279</v>
      </c>
      <c r="AR49">
        <f t="shared" si="73"/>
        <v>26.286378091274582</v>
      </c>
      <c r="AS49">
        <f t="shared" si="74"/>
        <v>20.069214528499923</v>
      </c>
      <c r="AT49">
        <f t="shared" si="75"/>
        <v>14.239115238189697</v>
      </c>
      <c r="AU49">
        <f t="shared" si="76"/>
        <v>1.6293391837870339</v>
      </c>
      <c r="AV49">
        <f t="shared" si="77"/>
        <v>8.4567413097499766E-2</v>
      </c>
      <c r="AW49">
        <f t="shared" si="78"/>
        <v>0.45606607803353838</v>
      </c>
      <c r="AX49">
        <f t="shared" si="79"/>
        <v>1.1732731057534955</v>
      </c>
      <c r="AY49">
        <f t="shared" si="80"/>
        <v>5.3081849021838177E-2</v>
      </c>
      <c r="AZ49">
        <f t="shared" si="81"/>
        <v>15.841426974060459</v>
      </c>
      <c r="BA49">
        <f t="shared" si="82"/>
        <v>0.55561967492127229</v>
      </c>
      <c r="BB49">
        <f t="shared" si="83"/>
        <v>24.701363553438938</v>
      </c>
      <c r="BC49">
        <f t="shared" si="84"/>
        <v>384.55998751960891</v>
      </c>
      <c r="BD49">
        <f t="shared" si="85"/>
        <v>5.5539516160334002E-3</v>
      </c>
    </row>
    <row r="50" spans="1:108" x14ac:dyDescent="0.25">
      <c r="A50" s="1">
        <v>35</v>
      </c>
      <c r="B50" s="1" t="s">
        <v>93</v>
      </c>
      <c r="C50" s="1">
        <v>1338.0001422911882</v>
      </c>
      <c r="D50" s="1">
        <v>0</v>
      </c>
      <c r="E50">
        <f t="shared" si="58"/>
        <v>8.6465978265761159</v>
      </c>
      <c r="F50">
        <f t="shared" si="59"/>
        <v>8.7162884786904954E-2</v>
      </c>
      <c r="G50">
        <f t="shared" si="60"/>
        <v>215.95279129319852</v>
      </c>
      <c r="H50">
        <f t="shared" si="61"/>
        <v>1.7252397567219131</v>
      </c>
      <c r="I50">
        <f t="shared" si="62"/>
        <v>1.4721967448354896</v>
      </c>
      <c r="J50">
        <f t="shared" si="63"/>
        <v>16.867259979248047</v>
      </c>
      <c r="K50" s="1">
        <v>6</v>
      </c>
      <c r="L50">
        <f t="shared" si="64"/>
        <v>1.4200000166893005</v>
      </c>
      <c r="M50" s="1">
        <v>1</v>
      </c>
      <c r="N50">
        <f t="shared" si="65"/>
        <v>2.8400000333786011</v>
      </c>
      <c r="O50" s="1">
        <v>11.610970497131348</v>
      </c>
      <c r="P50" s="1">
        <v>16.867259979248047</v>
      </c>
      <c r="Q50" s="1">
        <v>10.010810852050781</v>
      </c>
      <c r="R50" s="1">
        <v>399.85256958007812</v>
      </c>
      <c r="S50" s="1">
        <v>388.670166015625</v>
      </c>
      <c r="T50" s="1">
        <v>4.1594109535217285</v>
      </c>
      <c r="U50" s="1">
        <v>6.2171635627746582</v>
      </c>
      <c r="V50" s="1">
        <v>22.239904403686523</v>
      </c>
      <c r="W50" s="1">
        <v>33.242477416992188</v>
      </c>
      <c r="X50" s="1">
        <v>499.91830444335937</v>
      </c>
      <c r="Y50" s="1">
        <v>1699.9283447265625</v>
      </c>
      <c r="Z50" s="1">
        <v>7.193152904510498</v>
      </c>
      <c r="AA50" s="1">
        <v>73.355972290039062</v>
      </c>
      <c r="AB50" s="1">
        <v>1.9708452224731445</v>
      </c>
      <c r="AC50" s="1">
        <v>8.7983503937721252E-2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si="66"/>
        <v>0.83319717407226546</v>
      </c>
      <c r="AL50">
        <f t="shared" si="67"/>
        <v>1.7252397567219132E-3</v>
      </c>
      <c r="AM50">
        <f t="shared" si="68"/>
        <v>290.01725997924802</v>
      </c>
      <c r="AN50">
        <f t="shared" si="69"/>
        <v>284.76097049713132</v>
      </c>
      <c r="AO50">
        <f t="shared" si="70"/>
        <v>271.98852907683249</v>
      </c>
      <c r="AP50">
        <f t="shared" si="71"/>
        <v>1.7022544578964947</v>
      </c>
      <c r="AQ50">
        <f t="shared" si="72"/>
        <v>1.9282628228690279</v>
      </c>
      <c r="AR50">
        <f t="shared" si="73"/>
        <v>26.286378091274582</v>
      </c>
      <c r="AS50">
        <f t="shared" si="74"/>
        <v>20.069214528499923</v>
      </c>
      <c r="AT50">
        <f t="shared" si="75"/>
        <v>14.239115238189697</v>
      </c>
      <c r="AU50">
        <f t="shared" si="76"/>
        <v>1.6293391837870339</v>
      </c>
      <c r="AV50">
        <f t="shared" si="77"/>
        <v>8.4567413097499766E-2</v>
      </c>
      <c r="AW50">
        <f t="shared" si="78"/>
        <v>0.45606607803353838</v>
      </c>
      <c r="AX50">
        <f t="shared" si="79"/>
        <v>1.1732731057534955</v>
      </c>
      <c r="AY50">
        <f t="shared" si="80"/>
        <v>5.3081849021838177E-2</v>
      </c>
      <c r="AZ50">
        <f t="shared" si="81"/>
        <v>15.841426974060459</v>
      </c>
      <c r="BA50">
        <f t="shared" si="82"/>
        <v>0.55561967492127229</v>
      </c>
      <c r="BB50">
        <f t="shared" si="83"/>
        <v>24.701363553438938</v>
      </c>
      <c r="BC50">
        <f t="shared" si="84"/>
        <v>384.55998751960891</v>
      </c>
      <c r="BD50">
        <f t="shared" si="85"/>
        <v>5.5539516160334002E-3</v>
      </c>
    </row>
    <row r="51" spans="1:108" x14ac:dyDescent="0.25">
      <c r="A51" s="1">
        <v>36</v>
      </c>
      <c r="B51" s="1" t="s">
        <v>93</v>
      </c>
      <c r="C51" s="1">
        <v>1338.5001422800124</v>
      </c>
      <c r="D51" s="1">
        <v>0</v>
      </c>
      <c r="E51">
        <f t="shared" si="58"/>
        <v>8.6400812112246363</v>
      </c>
      <c r="F51">
        <f t="shared" si="59"/>
        <v>8.7144565373043159E-2</v>
      </c>
      <c r="G51">
        <f t="shared" si="60"/>
        <v>216.03063947488511</v>
      </c>
      <c r="H51">
        <f t="shared" si="61"/>
        <v>1.724667532896752</v>
      </c>
      <c r="I51">
        <f t="shared" si="62"/>
        <v>1.4720152139231975</v>
      </c>
      <c r="J51">
        <f t="shared" si="63"/>
        <v>16.865745544433594</v>
      </c>
      <c r="K51" s="1">
        <v>6</v>
      </c>
      <c r="L51">
        <f t="shared" si="64"/>
        <v>1.4200000166893005</v>
      </c>
      <c r="M51" s="1">
        <v>1</v>
      </c>
      <c r="N51">
        <f t="shared" si="65"/>
        <v>2.8400000333786011</v>
      </c>
      <c r="O51" s="1">
        <v>11.612159729003906</v>
      </c>
      <c r="P51" s="1">
        <v>16.865745544433594</v>
      </c>
      <c r="Q51" s="1">
        <v>10.010933876037598</v>
      </c>
      <c r="R51" s="1">
        <v>399.83297729492187</v>
      </c>
      <c r="S51" s="1">
        <v>388.65841674804687</v>
      </c>
      <c r="T51" s="1">
        <v>4.1599736213684082</v>
      </c>
      <c r="U51" s="1">
        <v>6.2170934677124023</v>
      </c>
      <c r="V51" s="1">
        <v>22.241233825683594</v>
      </c>
      <c r="W51" s="1">
        <v>33.239593505859375</v>
      </c>
      <c r="X51" s="1">
        <v>499.90625</v>
      </c>
      <c r="Y51" s="1">
        <v>1699.908203125</v>
      </c>
      <c r="Z51" s="1">
        <v>7.0637784004211426</v>
      </c>
      <c r="AA51" s="1">
        <v>73.356201171875</v>
      </c>
      <c r="AB51" s="1">
        <v>1.9708452224731445</v>
      </c>
      <c r="AC51" s="1">
        <v>8.7983503937721252E-2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66"/>
        <v>0.83317708333333329</v>
      </c>
      <c r="AL51">
        <f t="shared" si="67"/>
        <v>1.7246675328967519E-3</v>
      </c>
      <c r="AM51">
        <f t="shared" si="68"/>
        <v>290.01574554443357</v>
      </c>
      <c r="AN51">
        <f t="shared" si="69"/>
        <v>284.76215972900388</v>
      </c>
      <c r="AO51">
        <f t="shared" si="70"/>
        <v>271.98530642065452</v>
      </c>
      <c r="AP51">
        <f t="shared" si="71"/>
        <v>1.7028538039492513</v>
      </c>
      <c r="AQ51">
        <f t="shared" si="72"/>
        <v>1.9280775730450583</v>
      </c>
      <c r="AR51">
        <f t="shared" si="73"/>
        <v>26.283770727542656</v>
      </c>
      <c r="AS51">
        <f t="shared" si="74"/>
        <v>20.066677259830254</v>
      </c>
      <c r="AT51">
        <f t="shared" si="75"/>
        <v>14.23895263671875</v>
      </c>
      <c r="AU51">
        <f t="shared" si="76"/>
        <v>1.6293220287264665</v>
      </c>
      <c r="AV51">
        <f t="shared" si="77"/>
        <v>8.4550168335980044E-2</v>
      </c>
      <c r="AW51">
        <f t="shared" si="78"/>
        <v>0.45606235912186094</v>
      </c>
      <c r="AX51">
        <f t="shared" si="79"/>
        <v>1.1732596696046056</v>
      </c>
      <c r="AY51">
        <f t="shared" si="80"/>
        <v>5.3070978189741214E-2</v>
      </c>
      <c r="AZ51">
        <f t="shared" si="81"/>
        <v>15.847187048608472</v>
      </c>
      <c r="BA51">
        <f t="shared" si="82"/>
        <v>0.5558367712255925</v>
      </c>
      <c r="BB51">
        <f t="shared" si="83"/>
        <v>24.703045759315124</v>
      </c>
      <c r="BC51">
        <f t="shared" si="84"/>
        <v>384.55133593886916</v>
      </c>
      <c r="BD51">
        <f t="shared" si="85"/>
        <v>5.5502686267877204E-3</v>
      </c>
    </row>
    <row r="52" spans="1:108" x14ac:dyDescent="0.25">
      <c r="A52" s="1">
        <v>37</v>
      </c>
      <c r="B52" s="1" t="s">
        <v>94</v>
      </c>
      <c r="C52" s="1">
        <v>1339.0001422688365</v>
      </c>
      <c r="D52" s="1">
        <v>0</v>
      </c>
      <c r="E52">
        <f t="shared" si="58"/>
        <v>8.6459367282162702</v>
      </c>
      <c r="F52">
        <f t="shared" si="59"/>
        <v>8.7134938426881456E-2</v>
      </c>
      <c r="G52">
        <f t="shared" si="60"/>
        <v>215.88285770785248</v>
      </c>
      <c r="H52">
        <f t="shared" si="61"/>
        <v>1.7244563890197153</v>
      </c>
      <c r="I52">
        <f t="shared" si="62"/>
        <v>1.4719919330830575</v>
      </c>
      <c r="J52">
        <f t="shared" si="63"/>
        <v>16.865488052368164</v>
      </c>
      <c r="K52" s="1">
        <v>6</v>
      </c>
      <c r="L52">
        <f t="shared" si="64"/>
        <v>1.4200000166893005</v>
      </c>
      <c r="M52" s="1">
        <v>1</v>
      </c>
      <c r="N52">
        <f t="shared" si="65"/>
        <v>2.8400000333786011</v>
      </c>
      <c r="O52" s="1">
        <v>11.613844871520996</v>
      </c>
      <c r="P52" s="1">
        <v>16.865488052368164</v>
      </c>
      <c r="Q52" s="1">
        <v>10.011081695556641</v>
      </c>
      <c r="R52" s="1">
        <v>399.81637573242187</v>
      </c>
      <c r="S52" s="1">
        <v>388.63558959960937</v>
      </c>
      <c r="T52" s="1">
        <v>4.1602392196655273</v>
      </c>
      <c r="U52" s="1">
        <v>6.2169866561889648</v>
      </c>
      <c r="V52" s="1">
        <v>22.240156173706055</v>
      </c>
      <c r="W52" s="1">
        <v>33.23529052734375</v>
      </c>
      <c r="X52" s="1">
        <v>499.93560791015625</v>
      </c>
      <c r="Y52" s="1">
        <v>1699.858642578125</v>
      </c>
      <c r="Z52" s="1">
        <v>7.0001745223999023</v>
      </c>
      <c r="AA52" s="1">
        <v>73.35614013671875</v>
      </c>
      <c r="AB52" s="1">
        <v>1.9708452224731445</v>
      </c>
      <c r="AC52" s="1">
        <v>8.7983503937721252E-2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0.83322601318359357</v>
      </c>
      <c r="AL52">
        <f t="shared" si="67"/>
        <v>1.7244563890197154E-3</v>
      </c>
      <c r="AM52">
        <f t="shared" si="68"/>
        <v>290.01548805236814</v>
      </c>
      <c r="AN52">
        <f t="shared" si="69"/>
        <v>284.76384487152097</v>
      </c>
      <c r="AO52">
        <f t="shared" si="70"/>
        <v>271.97737673333177</v>
      </c>
      <c r="AP52">
        <f t="shared" si="71"/>
        <v>1.7031041547781243</v>
      </c>
      <c r="AQ52">
        <f t="shared" si="72"/>
        <v>1.9280460774625656</v>
      </c>
      <c r="AR52">
        <f t="shared" si="73"/>
        <v>26.283363244973589</v>
      </c>
      <c r="AS52">
        <f t="shared" si="74"/>
        <v>20.066376588784625</v>
      </c>
      <c r="AT52">
        <f t="shared" si="75"/>
        <v>14.23966646194458</v>
      </c>
      <c r="AU52">
        <f t="shared" si="76"/>
        <v>1.6293973411268383</v>
      </c>
      <c r="AV52">
        <f t="shared" si="77"/>
        <v>8.4541106038628702E-2</v>
      </c>
      <c r="AW52">
        <f t="shared" si="78"/>
        <v>0.4560541443795082</v>
      </c>
      <c r="AX52">
        <f t="shared" si="79"/>
        <v>1.17334319674733</v>
      </c>
      <c r="AY52">
        <f t="shared" si="80"/>
        <v>5.3065265464687622E-2</v>
      </c>
      <c r="AZ52">
        <f t="shared" si="81"/>
        <v>15.83633316313254</v>
      </c>
      <c r="BA52">
        <f t="shared" si="82"/>
        <v>0.55548916127384307</v>
      </c>
      <c r="BB52">
        <f t="shared" si="83"/>
        <v>24.70277867509667</v>
      </c>
      <c r="BC52">
        <f t="shared" si="84"/>
        <v>384.52572535809162</v>
      </c>
      <c r="BD52">
        <f t="shared" si="85"/>
        <v>5.5543399921323781E-3</v>
      </c>
    </row>
    <row r="53" spans="1:108" x14ac:dyDescent="0.25">
      <c r="A53" s="1">
        <v>38</v>
      </c>
      <c r="B53" s="1" t="s">
        <v>94</v>
      </c>
      <c r="C53" s="1">
        <v>1339.0001422688365</v>
      </c>
      <c r="D53" s="1">
        <v>0</v>
      </c>
      <c r="E53">
        <f t="shared" si="58"/>
        <v>8.6459367282162702</v>
      </c>
      <c r="F53">
        <f t="shared" si="59"/>
        <v>8.7134938426881456E-2</v>
      </c>
      <c r="G53">
        <f t="shared" si="60"/>
        <v>215.88285770785248</v>
      </c>
      <c r="H53">
        <f t="shared" si="61"/>
        <v>1.7244563890197153</v>
      </c>
      <c r="I53">
        <f t="shared" si="62"/>
        <v>1.4719919330830575</v>
      </c>
      <c r="J53">
        <f t="shared" si="63"/>
        <v>16.865488052368164</v>
      </c>
      <c r="K53" s="1">
        <v>6</v>
      </c>
      <c r="L53">
        <f t="shared" si="64"/>
        <v>1.4200000166893005</v>
      </c>
      <c r="M53" s="1">
        <v>1</v>
      </c>
      <c r="N53">
        <f t="shared" si="65"/>
        <v>2.8400000333786011</v>
      </c>
      <c r="O53" s="1">
        <v>11.613844871520996</v>
      </c>
      <c r="P53" s="1">
        <v>16.865488052368164</v>
      </c>
      <c r="Q53" s="1">
        <v>10.011081695556641</v>
      </c>
      <c r="R53" s="1">
        <v>399.81637573242187</v>
      </c>
      <c r="S53" s="1">
        <v>388.63558959960937</v>
      </c>
      <c r="T53" s="1">
        <v>4.1602392196655273</v>
      </c>
      <c r="U53" s="1">
        <v>6.2169866561889648</v>
      </c>
      <c r="V53" s="1">
        <v>22.240156173706055</v>
      </c>
      <c r="W53" s="1">
        <v>33.23529052734375</v>
      </c>
      <c r="X53" s="1">
        <v>499.93560791015625</v>
      </c>
      <c r="Y53" s="1">
        <v>1699.858642578125</v>
      </c>
      <c r="Z53" s="1">
        <v>7.0001745223999023</v>
      </c>
      <c r="AA53" s="1">
        <v>73.35614013671875</v>
      </c>
      <c r="AB53" s="1">
        <v>1.9708452224731445</v>
      </c>
      <c r="AC53" s="1">
        <v>8.7983503937721252E-2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0.83322601318359357</v>
      </c>
      <c r="AL53">
        <f t="shared" si="67"/>
        <v>1.7244563890197154E-3</v>
      </c>
      <c r="AM53">
        <f t="shared" si="68"/>
        <v>290.01548805236814</v>
      </c>
      <c r="AN53">
        <f t="shared" si="69"/>
        <v>284.76384487152097</v>
      </c>
      <c r="AO53">
        <f t="shared" si="70"/>
        <v>271.97737673333177</v>
      </c>
      <c r="AP53">
        <f t="shared" si="71"/>
        <v>1.7031041547781243</v>
      </c>
      <c r="AQ53">
        <f t="shared" si="72"/>
        <v>1.9280460774625656</v>
      </c>
      <c r="AR53">
        <f t="shared" si="73"/>
        <v>26.283363244973589</v>
      </c>
      <c r="AS53">
        <f t="shared" si="74"/>
        <v>20.066376588784625</v>
      </c>
      <c r="AT53">
        <f t="shared" si="75"/>
        <v>14.23966646194458</v>
      </c>
      <c r="AU53">
        <f t="shared" si="76"/>
        <v>1.6293973411268383</v>
      </c>
      <c r="AV53">
        <f t="shared" si="77"/>
        <v>8.4541106038628702E-2</v>
      </c>
      <c r="AW53">
        <f t="shared" si="78"/>
        <v>0.4560541443795082</v>
      </c>
      <c r="AX53">
        <f t="shared" si="79"/>
        <v>1.17334319674733</v>
      </c>
      <c r="AY53">
        <f t="shared" si="80"/>
        <v>5.3065265464687622E-2</v>
      </c>
      <c r="AZ53">
        <f t="shared" si="81"/>
        <v>15.83633316313254</v>
      </c>
      <c r="BA53">
        <f t="shared" si="82"/>
        <v>0.55548916127384307</v>
      </c>
      <c r="BB53">
        <f t="shared" si="83"/>
        <v>24.70277867509667</v>
      </c>
      <c r="BC53">
        <f t="shared" si="84"/>
        <v>384.52572535809162</v>
      </c>
      <c r="BD53">
        <f t="shared" si="85"/>
        <v>5.5543399921323781E-3</v>
      </c>
    </row>
    <row r="54" spans="1:108" x14ac:dyDescent="0.25">
      <c r="A54" s="1">
        <v>39</v>
      </c>
      <c r="B54" s="1" t="s">
        <v>95</v>
      </c>
      <c r="C54" s="1">
        <v>1339.5001422576606</v>
      </c>
      <c r="D54" s="1">
        <v>0</v>
      </c>
      <c r="E54">
        <f t="shared" si="58"/>
        <v>8.619319583526277</v>
      </c>
      <c r="F54">
        <f t="shared" si="59"/>
        <v>8.7103277631796011E-2</v>
      </c>
      <c r="G54">
        <f t="shared" si="60"/>
        <v>216.33550548341651</v>
      </c>
      <c r="H54">
        <f t="shared" si="61"/>
        <v>1.7238883716028373</v>
      </c>
      <c r="I54">
        <f t="shared" si="62"/>
        <v>1.4720175501715538</v>
      </c>
      <c r="J54">
        <f t="shared" si="63"/>
        <v>16.865558624267578</v>
      </c>
      <c r="K54" s="1">
        <v>6</v>
      </c>
      <c r="L54">
        <f t="shared" si="64"/>
        <v>1.4200000166893005</v>
      </c>
      <c r="M54" s="1">
        <v>1</v>
      </c>
      <c r="N54">
        <f t="shared" si="65"/>
        <v>2.8400000333786011</v>
      </c>
      <c r="O54" s="1">
        <v>11.614865303039551</v>
      </c>
      <c r="P54" s="1">
        <v>16.865558624267578</v>
      </c>
      <c r="Q54" s="1">
        <v>10.010817527770996</v>
      </c>
      <c r="R54" s="1">
        <v>399.80081176757812</v>
      </c>
      <c r="S54" s="1">
        <v>388.65203857421875</v>
      </c>
      <c r="T54" s="1">
        <v>4.1606903076171875</v>
      </c>
      <c r="U54" s="1">
        <v>6.2167906761169434</v>
      </c>
      <c r="V54" s="1">
        <v>22.240942001342773</v>
      </c>
      <c r="W54" s="1">
        <v>33.2318115234375</v>
      </c>
      <c r="X54" s="1">
        <v>499.92831420898437</v>
      </c>
      <c r="Y54" s="1">
        <v>1699.8797607421875</v>
      </c>
      <c r="Z54" s="1">
        <v>6.9939203262329102</v>
      </c>
      <c r="AA54" s="1">
        <v>73.355720520019531</v>
      </c>
      <c r="AB54" s="1">
        <v>1.9708452224731445</v>
      </c>
      <c r="AC54" s="1">
        <v>8.7983503937721252E-2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0.83321385701497375</v>
      </c>
      <c r="AL54">
        <f t="shared" si="67"/>
        <v>1.7238883716028373E-3</v>
      </c>
      <c r="AM54">
        <f t="shared" si="68"/>
        <v>290.01555862426756</v>
      </c>
      <c r="AN54">
        <f t="shared" si="69"/>
        <v>284.76486530303953</v>
      </c>
      <c r="AO54">
        <f t="shared" si="70"/>
        <v>271.98075563950624</v>
      </c>
      <c r="AP54">
        <f t="shared" si="71"/>
        <v>1.7035571832034628</v>
      </c>
      <c r="AQ54">
        <f t="shared" si="72"/>
        <v>1.9280547095402516</v>
      </c>
      <c r="AR54">
        <f t="shared" si="73"/>
        <v>26.283631267912714</v>
      </c>
      <c r="AS54">
        <f t="shared" si="74"/>
        <v>20.066840591795771</v>
      </c>
      <c r="AT54">
        <f t="shared" si="75"/>
        <v>14.240211963653564</v>
      </c>
      <c r="AU54">
        <f t="shared" si="76"/>
        <v>1.6294548965535387</v>
      </c>
      <c r="AV54">
        <f t="shared" si="77"/>
        <v>8.451130182224291E-2</v>
      </c>
      <c r="AW54">
        <f t="shared" si="78"/>
        <v>0.45603715936869776</v>
      </c>
      <c r="AX54">
        <f t="shared" si="79"/>
        <v>1.1734177371848409</v>
      </c>
      <c r="AY54">
        <f t="shared" si="80"/>
        <v>5.3046477407900819E-2</v>
      </c>
      <c r="AZ54">
        <f t="shared" si="81"/>
        <v>15.869446878798655</v>
      </c>
      <c r="BA54">
        <f t="shared" si="82"/>
        <v>0.55663031198047896</v>
      </c>
      <c r="BB54">
        <f t="shared" si="83"/>
        <v>24.700988180824048</v>
      </c>
      <c r="BC54">
        <f t="shared" si="84"/>
        <v>384.5548268485141</v>
      </c>
      <c r="BD54">
        <f t="shared" si="85"/>
        <v>5.5364202005790137E-3</v>
      </c>
    </row>
    <row r="55" spans="1:108" x14ac:dyDescent="0.25">
      <c r="A55" s="1">
        <v>40</v>
      </c>
      <c r="B55" s="1" t="s">
        <v>95</v>
      </c>
      <c r="C55" s="1">
        <v>1340.0001422464848</v>
      </c>
      <c r="D55" s="1">
        <v>0</v>
      </c>
      <c r="E55">
        <f t="shared" si="58"/>
        <v>8.6392011057380831</v>
      </c>
      <c r="F55">
        <f t="shared" si="59"/>
        <v>8.7076553952108851E-2</v>
      </c>
      <c r="G55">
        <f t="shared" si="60"/>
        <v>215.89743734207536</v>
      </c>
      <c r="H55">
        <f t="shared" si="61"/>
        <v>1.7232226021326389</v>
      </c>
      <c r="I55">
        <f t="shared" si="62"/>
        <v>1.4718826632266793</v>
      </c>
      <c r="J55">
        <f t="shared" si="63"/>
        <v>16.864019393920898</v>
      </c>
      <c r="K55" s="1">
        <v>6</v>
      </c>
      <c r="L55">
        <f t="shared" si="64"/>
        <v>1.4200000166893005</v>
      </c>
      <c r="M55" s="1">
        <v>1</v>
      </c>
      <c r="N55">
        <f t="shared" si="65"/>
        <v>2.8400000333786011</v>
      </c>
      <c r="O55" s="1">
        <v>11.615558624267578</v>
      </c>
      <c r="P55" s="1">
        <v>16.864019393920898</v>
      </c>
      <c r="Q55" s="1">
        <v>10.009738922119141</v>
      </c>
      <c r="R55" s="1">
        <v>399.801513671875</v>
      </c>
      <c r="S55" s="1">
        <v>388.62911987304687</v>
      </c>
      <c r="T55" s="1">
        <v>4.1607627868652344</v>
      </c>
      <c r="U55" s="1">
        <v>6.2160921096801758</v>
      </c>
      <c r="V55" s="1">
        <v>22.240203857421875</v>
      </c>
      <c r="W55" s="1">
        <v>33.226398468017578</v>
      </c>
      <c r="X55" s="1">
        <v>499.92306518554687</v>
      </c>
      <c r="Y55" s="1">
        <v>1699.9356689453125</v>
      </c>
      <c r="Z55" s="1">
        <v>6.9091830253601074</v>
      </c>
      <c r="AA55" s="1">
        <v>73.355377197265625</v>
      </c>
      <c r="AB55" s="1">
        <v>1.9708452224731445</v>
      </c>
      <c r="AC55" s="1">
        <v>8.7983503937721252E-2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0.83320510864257802</v>
      </c>
      <c r="AL55">
        <f t="shared" si="67"/>
        <v>1.7232226021326388E-3</v>
      </c>
      <c r="AM55">
        <f t="shared" si="68"/>
        <v>290.01401939392088</v>
      </c>
      <c r="AN55">
        <f t="shared" si="69"/>
        <v>284.76555862426756</v>
      </c>
      <c r="AO55">
        <f t="shared" si="70"/>
        <v>271.9897009518063</v>
      </c>
      <c r="AP55">
        <f t="shared" si="71"/>
        <v>1.7042957443399984</v>
      </c>
      <c r="AQ55">
        <f t="shared" si="72"/>
        <v>1.9278664446252152</v>
      </c>
      <c r="AR55">
        <f t="shared" si="73"/>
        <v>26.281187804962684</v>
      </c>
      <c r="AS55">
        <f t="shared" si="74"/>
        <v>20.065095695282508</v>
      </c>
      <c r="AT55">
        <f t="shared" si="75"/>
        <v>14.239789009094238</v>
      </c>
      <c r="AU55">
        <f t="shared" si="76"/>
        <v>1.629410270817943</v>
      </c>
      <c r="AV55">
        <f t="shared" si="77"/>
        <v>8.4486144708635982E-2</v>
      </c>
      <c r="AW55">
        <f t="shared" si="78"/>
        <v>0.45598378139853596</v>
      </c>
      <c r="AX55">
        <f t="shared" si="79"/>
        <v>1.1734264894194071</v>
      </c>
      <c r="AY55">
        <f t="shared" si="80"/>
        <v>5.3030618847743273E-2</v>
      </c>
      <c r="AZ55">
        <f t="shared" si="81"/>
        <v>15.837237952150959</v>
      </c>
      <c r="BA55">
        <f t="shared" si="82"/>
        <v>0.55553592436048638</v>
      </c>
      <c r="BB55">
        <f t="shared" si="83"/>
        <v>24.699968299377229</v>
      </c>
      <c r="BC55">
        <f t="shared" si="84"/>
        <v>384.52245742386668</v>
      </c>
      <c r="BD55">
        <f t="shared" si="85"/>
        <v>5.5494286308602663E-3</v>
      </c>
    </row>
    <row r="56" spans="1:108" x14ac:dyDescent="0.25">
      <c r="A56" s="1">
        <v>41</v>
      </c>
      <c r="B56" s="1" t="s">
        <v>96</v>
      </c>
      <c r="C56" s="1">
        <v>1340.5001422353089</v>
      </c>
      <c r="D56" s="1">
        <v>0</v>
      </c>
      <c r="E56">
        <f t="shared" si="58"/>
        <v>8.6344159488133112</v>
      </c>
      <c r="F56">
        <f t="shared" si="59"/>
        <v>8.706445525278747E-2</v>
      </c>
      <c r="G56">
        <f t="shared" si="60"/>
        <v>215.9634803201032</v>
      </c>
      <c r="H56">
        <f t="shared" si="61"/>
        <v>1.7232297831115972</v>
      </c>
      <c r="I56">
        <f t="shared" si="62"/>
        <v>1.4720712488031109</v>
      </c>
      <c r="J56">
        <f t="shared" si="63"/>
        <v>16.865402221679687</v>
      </c>
      <c r="K56" s="1">
        <v>6</v>
      </c>
      <c r="L56">
        <f t="shared" si="64"/>
        <v>1.4200000166893005</v>
      </c>
      <c r="M56" s="1">
        <v>1</v>
      </c>
      <c r="N56">
        <f t="shared" si="65"/>
        <v>2.8400000333786011</v>
      </c>
      <c r="O56" s="1">
        <v>11.616490364074707</v>
      </c>
      <c r="P56" s="1">
        <v>16.865402221679687</v>
      </c>
      <c r="Q56" s="1">
        <v>10.010373115539551</v>
      </c>
      <c r="R56" s="1">
        <v>399.79629516601562</v>
      </c>
      <c r="S56" s="1">
        <v>388.62942504882812</v>
      </c>
      <c r="T56" s="1">
        <v>4.1605091094970703</v>
      </c>
      <c r="U56" s="1">
        <v>6.2158870697021484</v>
      </c>
      <c r="V56" s="1">
        <v>22.237264633178711</v>
      </c>
      <c r="W56" s="1">
        <v>33.222934722900391</v>
      </c>
      <c r="X56" s="1">
        <v>499.91342163085937</v>
      </c>
      <c r="Y56" s="1">
        <v>1699.9842529296875</v>
      </c>
      <c r="Z56" s="1">
        <v>6.8859496116638184</v>
      </c>
      <c r="AA56" s="1">
        <v>73.354667663574219</v>
      </c>
      <c r="AB56" s="1">
        <v>1.9708452224731445</v>
      </c>
      <c r="AC56" s="1">
        <v>8.7983503937721252E-2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0.83318903605143224</v>
      </c>
      <c r="AL56">
        <f t="shared" si="67"/>
        <v>1.7232297831115972E-3</v>
      </c>
      <c r="AM56">
        <f t="shared" si="68"/>
        <v>290.01540222167966</v>
      </c>
      <c r="AN56">
        <f t="shared" si="69"/>
        <v>284.76649036407468</v>
      </c>
      <c r="AO56">
        <f t="shared" si="70"/>
        <v>271.99747438913255</v>
      </c>
      <c r="AP56">
        <f t="shared" si="71"/>
        <v>1.7043189397033367</v>
      </c>
      <c r="AQ56">
        <f t="shared" si="72"/>
        <v>1.9280355790354202</v>
      </c>
      <c r="AR56">
        <f t="shared" si="73"/>
        <v>26.283747721112316</v>
      </c>
      <c r="AS56">
        <f t="shared" si="74"/>
        <v>20.067860651410168</v>
      </c>
      <c r="AT56">
        <f t="shared" si="75"/>
        <v>14.240946292877197</v>
      </c>
      <c r="AU56">
        <f t="shared" si="76"/>
        <v>1.6295323778344639</v>
      </c>
      <c r="AV56">
        <f t="shared" si="77"/>
        <v>8.4474755094862727E-2</v>
      </c>
      <c r="AW56">
        <f t="shared" si="78"/>
        <v>0.45596433023230931</v>
      </c>
      <c r="AX56">
        <f t="shared" si="79"/>
        <v>1.1735680476021546</v>
      </c>
      <c r="AY56">
        <f t="shared" si="80"/>
        <v>5.302343906780288E-2</v>
      </c>
      <c r="AZ56">
        <f t="shared" si="81"/>
        <v>15.841929326350023</v>
      </c>
      <c r="BA56">
        <f t="shared" si="82"/>
        <v>0.55570542630159603</v>
      </c>
      <c r="BB56">
        <f t="shared" si="83"/>
        <v>24.696525508518629</v>
      </c>
      <c r="BC56">
        <f t="shared" si="84"/>
        <v>384.52503723407489</v>
      </c>
      <c r="BD56">
        <f t="shared" si="85"/>
        <v>5.5455445831273853E-3</v>
      </c>
    </row>
    <row r="57" spans="1:108" x14ac:dyDescent="0.25">
      <c r="A57" s="1">
        <v>42</v>
      </c>
      <c r="B57" s="1" t="s">
        <v>96</v>
      </c>
      <c r="C57" s="1">
        <v>1341.000142224133</v>
      </c>
      <c r="D57" s="1">
        <v>0</v>
      </c>
      <c r="E57">
        <f t="shared" si="58"/>
        <v>8.6322322708991361</v>
      </c>
      <c r="F57">
        <f t="shared" si="59"/>
        <v>8.7013686283806277E-2</v>
      </c>
      <c r="G57">
        <f t="shared" si="60"/>
        <v>215.90971267167336</v>
      </c>
      <c r="H57">
        <f t="shared" si="61"/>
        <v>1.7224970283010748</v>
      </c>
      <c r="I57">
        <f t="shared" si="62"/>
        <v>1.4722793553381139</v>
      </c>
      <c r="J57">
        <f t="shared" si="63"/>
        <v>16.866447448730469</v>
      </c>
      <c r="K57" s="1">
        <v>6</v>
      </c>
      <c r="L57">
        <f t="shared" si="64"/>
        <v>1.4200000166893005</v>
      </c>
      <c r="M57" s="1">
        <v>1</v>
      </c>
      <c r="N57">
        <f t="shared" si="65"/>
        <v>2.8400000333786011</v>
      </c>
      <c r="O57" s="1">
        <v>11.617422103881836</v>
      </c>
      <c r="P57" s="1">
        <v>16.866447448730469</v>
      </c>
      <c r="Q57" s="1">
        <v>10.01002311706543</v>
      </c>
      <c r="R57" s="1">
        <v>399.7916259765625</v>
      </c>
      <c r="S57" s="1">
        <v>388.62753295898437</v>
      </c>
      <c r="T57" s="1">
        <v>4.160245418548584</v>
      </c>
      <c r="U57" s="1">
        <v>6.2147865295410156</v>
      </c>
      <c r="V57" s="1">
        <v>22.234508514404297</v>
      </c>
      <c r="W57" s="1">
        <v>33.215042114257813</v>
      </c>
      <c r="X57" s="1">
        <v>499.90493774414062</v>
      </c>
      <c r="Y57" s="1">
        <v>1700.0816650390625</v>
      </c>
      <c r="Z57" s="1">
        <v>6.769432544708252</v>
      </c>
      <c r="AA57" s="1">
        <v>73.354743957519531</v>
      </c>
      <c r="AB57" s="1">
        <v>1.9708452224731445</v>
      </c>
      <c r="AC57" s="1">
        <v>8.7983503937721252E-2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0.83317489624023422</v>
      </c>
      <c r="AL57">
        <f t="shared" si="67"/>
        <v>1.7224970283010747E-3</v>
      </c>
      <c r="AM57">
        <f t="shared" si="68"/>
        <v>290.01644744873045</v>
      </c>
      <c r="AN57">
        <f t="shared" si="69"/>
        <v>284.76742210388181</v>
      </c>
      <c r="AO57">
        <f t="shared" si="70"/>
        <v>272.01306032628418</v>
      </c>
      <c r="AP57">
        <f t="shared" si="71"/>
        <v>1.7048697406454383</v>
      </c>
      <c r="AQ57">
        <f t="shared" si="72"/>
        <v>1.9281634299632366</v>
      </c>
      <c r="AR57">
        <f t="shared" si="73"/>
        <v>26.28546329709576</v>
      </c>
      <c r="AS57">
        <f t="shared" si="74"/>
        <v>20.070676767554744</v>
      </c>
      <c r="AT57">
        <f t="shared" si="75"/>
        <v>14.241934776306152</v>
      </c>
      <c r="AU57">
        <f t="shared" si="76"/>
        <v>1.6296366808021403</v>
      </c>
      <c r="AV57">
        <f t="shared" si="77"/>
        <v>8.4426960587976635E-2</v>
      </c>
      <c r="AW57">
        <f t="shared" si="78"/>
        <v>0.45588407462512259</v>
      </c>
      <c r="AX57">
        <f t="shared" si="79"/>
        <v>1.1737526061770178</v>
      </c>
      <c r="AY57">
        <f t="shared" si="80"/>
        <v>5.2993310477295497E-2</v>
      </c>
      <c r="AZ57">
        <f t="shared" si="81"/>
        <v>15.838001690972209</v>
      </c>
      <c r="BA57">
        <f t="shared" si="82"/>
        <v>0.55556977918612993</v>
      </c>
      <c r="BB57">
        <f t="shared" si="83"/>
        <v>24.689543949898109</v>
      </c>
      <c r="BC57">
        <f t="shared" si="84"/>
        <v>384.52418316012881</v>
      </c>
      <c r="BD57">
        <f t="shared" si="85"/>
        <v>5.5425871082168112E-3</v>
      </c>
    </row>
    <row r="58" spans="1:108" x14ac:dyDescent="0.25">
      <c r="A58" s="1">
        <v>43</v>
      </c>
      <c r="B58" s="1" t="s">
        <v>97</v>
      </c>
      <c r="C58" s="1">
        <v>1341.5001422129571</v>
      </c>
      <c r="D58" s="1">
        <v>0</v>
      </c>
      <c r="E58">
        <f t="shared" si="58"/>
        <v>8.6648359707055373</v>
      </c>
      <c r="F58">
        <f t="shared" si="59"/>
        <v>8.6957192612205678E-2</v>
      </c>
      <c r="G58">
        <f t="shared" si="60"/>
        <v>215.17786125220812</v>
      </c>
      <c r="H58">
        <f t="shared" si="61"/>
        <v>1.7217363532931822</v>
      </c>
      <c r="I58">
        <f t="shared" si="62"/>
        <v>1.4725521980372691</v>
      </c>
      <c r="J58">
        <f t="shared" si="63"/>
        <v>16.868047714233398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11.618505477905273</v>
      </c>
      <c r="P58" s="1">
        <v>16.868047714233398</v>
      </c>
      <c r="Q58" s="1">
        <v>10.010440826416016</v>
      </c>
      <c r="R58" s="1">
        <v>399.80697631835938</v>
      </c>
      <c r="S58" s="1">
        <v>388.60403442382812</v>
      </c>
      <c r="T58" s="1">
        <v>4.1600918769836426</v>
      </c>
      <c r="U58" s="1">
        <v>6.213749885559082</v>
      </c>
      <c r="V58" s="1">
        <v>22.232046127319336</v>
      </c>
      <c r="W58" s="1">
        <v>33.207046508789063</v>
      </c>
      <c r="X58" s="1">
        <v>499.89956665039063</v>
      </c>
      <c r="Y58" s="1">
        <v>1700.134033203125</v>
      </c>
      <c r="Z58" s="1">
        <v>6.6921277046203613</v>
      </c>
      <c r="AA58" s="1">
        <v>73.354576110839844</v>
      </c>
      <c r="AB58" s="1">
        <v>1.9708452224731445</v>
      </c>
      <c r="AC58" s="1">
        <v>8.7983503937721252E-2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0.83316594441731762</v>
      </c>
      <c r="AL58">
        <f t="shared" si="67"/>
        <v>1.7217363532931822E-3</v>
      </c>
      <c r="AM58">
        <f t="shared" si="68"/>
        <v>290.01804771423338</v>
      </c>
      <c r="AN58">
        <f t="shared" si="69"/>
        <v>284.76850547790525</v>
      </c>
      <c r="AO58">
        <f t="shared" si="70"/>
        <v>272.02143923234689</v>
      </c>
      <c r="AP58">
        <f t="shared" si="71"/>
        <v>1.7052959391405074</v>
      </c>
      <c r="AQ58">
        <f t="shared" si="72"/>
        <v>1.9283591869512351</v>
      </c>
      <c r="AR58">
        <f t="shared" si="73"/>
        <v>26.288192082760538</v>
      </c>
      <c r="AS58">
        <f t="shared" si="74"/>
        <v>20.074442197201456</v>
      </c>
      <c r="AT58">
        <f t="shared" si="75"/>
        <v>14.243276596069336</v>
      </c>
      <c r="AU58">
        <f t="shared" si="76"/>
        <v>1.6297782765645639</v>
      </c>
      <c r="AV58">
        <f t="shared" si="77"/>
        <v>8.4373774829447828E-2</v>
      </c>
      <c r="AW58">
        <f t="shared" si="78"/>
        <v>0.45580698891396604</v>
      </c>
      <c r="AX58">
        <f t="shared" si="79"/>
        <v>1.1739712876505979</v>
      </c>
      <c r="AY58">
        <f t="shared" si="80"/>
        <v>5.2959783534169518E-2</v>
      </c>
      <c r="AZ58">
        <f t="shared" si="81"/>
        <v>15.784280800592837</v>
      </c>
      <c r="BA58">
        <f t="shared" si="82"/>
        <v>0.55372009086639062</v>
      </c>
      <c r="BB58">
        <f t="shared" si="83"/>
        <v>24.681715485935808</v>
      </c>
      <c r="BC58">
        <f t="shared" si="84"/>
        <v>384.48518638757071</v>
      </c>
      <c r="BD58">
        <f t="shared" si="85"/>
        <v>5.5623213515871902E-3</v>
      </c>
    </row>
    <row r="59" spans="1:108" x14ac:dyDescent="0.25">
      <c r="A59" s="1">
        <v>44</v>
      </c>
      <c r="B59" s="1" t="s">
        <v>97</v>
      </c>
      <c r="C59" s="1">
        <v>1342.0001422017813</v>
      </c>
      <c r="D59" s="1">
        <v>0</v>
      </c>
      <c r="E59">
        <f t="shared" si="58"/>
        <v>8.6811702744023655</v>
      </c>
      <c r="F59">
        <f t="shared" si="59"/>
        <v>8.6953885150622759E-2</v>
      </c>
      <c r="G59">
        <f t="shared" si="60"/>
        <v>214.88265755827135</v>
      </c>
      <c r="H59">
        <f t="shared" si="61"/>
        <v>1.7220410895718694</v>
      </c>
      <c r="I59">
        <f t="shared" si="62"/>
        <v>1.4728650894824233</v>
      </c>
      <c r="J59">
        <f t="shared" si="63"/>
        <v>16.871164321899414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11.61949348449707</v>
      </c>
      <c r="P59" s="1">
        <v>16.871164321899414</v>
      </c>
      <c r="Q59" s="1">
        <v>10.010890960693359</v>
      </c>
      <c r="R59" s="1">
        <v>399.84317016601562</v>
      </c>
      <c r="S59" s="1">
        <v>388.62091064453125</v>
      </c>
      <c r="T59" s="1">
        <v>4.1607375144958496</v>
      </c>
      <c r="U59" s="1">
        <v>6.2146720886230469</v>
      </c>
      <c r="V59" s="1">
        <v>22.234079360961914</v>
      </c>
      <c r="W59" s="1">
        <v>33.209861755371094</v>
      </c>
      <c r="X59" s="1">
        <v>499.92025756835937</v>
      </c>
      <c r="Y59" s="1">
        <v>1700.2003173828125</v>
      </c>
      <c r="Z59" s="1">
        <v>6.7494354248046875</v>
      </c>
      <c r="AA59" s="1">
        <v>73.354698181152344</v>
      </c>
      <c r="AB59" s="1">
        <v>1.9708452224731445</v>
      </c>
      <c r="AC59" s="1">
        <v>8.7983503937721252E-2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0.8332004292805989</v>
      </c>
      <c r="AL59">
        <f t="shared" si="67"/>
        <v>1.7220410895718693E-3</v>
      </c>
      <c r="AM59">
        <f t="shared" si="68"/>
        <v>290.02116432189939</v>
      </c>
      <c r="AN59">
        <f t="shared" si="69"/>
        <v>284.76949348449705</v>
      </c>
      <c r="AO59">
        <f t="shared" si="70"/>
        <v>272.03204470085984</v>
      </c>
      <c r="AP59">
        <f t="shared" si="71"/>
        <v>1.7049804811202849</v>
      </c>
      <c r="AQ59">
        <f t="shared" si="72"/>
        <v>1.9287404848381986</v>
      </c>
      <c r="AR59">
        <f t="shared" si="73"/>
        <v>26.29334633856849</v>
      </c>
      <c r="AS59">
        <f t="shared" si="74"/>
        <v>20.078674249945443</v>
      </c>
      <c r="AT59">
        <f t="shared" si="75"/>
        <v>14.245328903198242</v>
      </c>
      <c r="AU59">
        <f t="shared" si="76"/>
        <v>1.629994867547897</v>
      </c>
      <c r="AV59">
        <f t="shared" si="77"/>
        <v>8.4370660968334635E-2</v>
      </c>
      <c r="AW59">
        <f t="shared" si="78"/>
        <v>0.45587539535577526</v>
      </c>
      <c r="AX59">
        <f t="shared" si="79"/>
        <v>1.1741194721921218</v>
      </c>
      <c r="AY59">
        <f t="shared" si="80"/>
        <v>5.2957820641309571E-2</v>
      </c>
      <c r="AZ59">
        <f t="shared" si="81"/>
        <v>15.762652489550909</v>
      </c>
      <c r="BA59">
        <f t="shared" si="82"/>
        <v>0.55293642640558516</v>
      </c>
      <c r="BB59">
        <f t="shared" si="83"/>
        <v>24.68028698299748</v>
      </c>
      <c r="BC59">
        <f t="shared" si="84"/>
        <v>384.49429806259371</v>
      </c>
      <c r="BD59">
        <f t="shared" si="85"/>
        <v>5.5723524327957116E-3</v>
      </c>
    </row>
    <row r="60" spans="1:108" x14ac:dyDescent="0.25">
      <c r="A60" s="1">
        <v>45</v>
      </c>
      <c r="B60" s="1" t="s">
        <v>98</v>
      </c>
      <c r="C60" s="1">
        <v>1342.5001421906054</v>
      </c>
      <c r="D60" s="1">
        <v>0</v>
      </c>
      <c r="E60">
        <f t="shared" si="58"/>
        <v>8.695223217087193</v>
      </c>
      <c r="F60">
        <f t="shared" si="59"/>
        <v>8.6961153061247035E-2</v>
      </c>
      <c r="G60">
        <f t="shared" si="60"/>
        <v>214.63041950806499</v>
      </c>
      <c r="H60">
        <f t="shared" si="61"/>
        <v>1.7225076371940198</v>
      </c>
      <c r="I60">
        <f t="shared" si="62"/>
        <v>1.4731434384808959</v>
      </c>
      <c r="J60">
        <f t="shared" si="63"/>
        <v>16.873973846435547</v>
      </c>
      <c r="K60" s="1">
        <v>6</v>
      </c>
      <c r="L60">
        <f t="shared" si="64"/>
        <v>1.4200000166893005</v>
      </c>
      <c r="M60" s="1">
        <v>1</v>
      </c>
      <c r="N60">
        <f t="shared" si="65"/>
        <v>2.8400000333786011</v>
      </c>
      <c r="O60" s="1">
        <v>11.620567321777344</v>
      </c>
      <c r="P60" s="1">
        <v>16.873973846435547</v>
      </c>
      <c r="Q60" s="1">
        <v>10.011938095092773</v>
      </c>
      <c r="R60" s="1">
        <v>399.85757446289062</v>
      </c>
      <c r="S60" s="1">
        <v>388.61837768554687</v>
      </c>
      <c r="T60" s="1">
        <v>4.1610884666442871</v>
      </c>
      <c r="U60" s="1">
        <v>6.2155518531799316</v>
      </c>
      <c r="V60" s="1">
        <v>22.234420776367188</v>
      </c>
      <c r="W60" s="1">
        <v>33.212268829345703</v>
      </c>
      <c r="X60" s="1">
        <v>499.92654418945312</v>
      </c>
      <c r="Y60" s="1">
        <v>1700.2371826171875</v>
      </c>
      <c r="Z60" s="1">
        <v>6.8077235221862793</v>
      </c>
      <c r="AA60" s="1">
        <v>73.354843139648437</v>
      </c>
      <c r="AB60" s="1">
        <v>1.9708452224731445</v>
      </c>
      <c r="AC60" s="1">
        <v>8.7983503937721252E-2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0.83321090698242173</v>
      </c>
      <c r="AL60">
        <f t="shared" si="67"/>
        <v>1.7225076371940198E-3</v>
      </c>
      <c r="AM60">
        <f t="shared" si="68"/>
        <v>290.02397384643552</v>
      </c>
      <c r="AN60">
        <f t="shared" si="69"/>
        <v>284.77056732177732</v>
      </c>
      <c r="AO60">
        <f t="shared" si="70"/>
        <v>272.037943138228</v>
      </c>
      <c r="AP60">
        <f t="shared" si="71"/>
        <v>1.7045727545696316</v>
      </c>
      <c r="AQ60">
        <f t="shared" si="72"/>
        <v>1.929084269697261</v>
      </c>
      <c r="AR60">
        <f t="shared" si="73"/>
        <v>26.297980980271323</v>
      </c>
      <c r="AS60">
        <f t="shared" si="74"/>
        <v>20.082429127091391</v>
      </c>
      <c r="AT60">
        <f t="shared" si="75"/>
        <v>14.247270584106445</v>
      </c>
      <c r="AU60">
        <f t="shared" si="76"/>
        <v>1.6301998068436419</v>
      </c>
      <c r="AV60">
        <f t="shared" si="77"/>
        <v>8.4377503446494265E-2</v>
      </c>
      <c r="AW60">
        <f t="shared" si="78"/>
        <v>0.45594083121636503</v>
      </c>
      <c r="AX60">
        <f t="shared" si="79"/>
        <v>1.1742589756272768</v>
      </c>
      <c r="AY60">
        <f t="shared" si="80"/>
        <v>5.2962133953169475E-2</v>
      </c>
      <c r="AZ60">
        <f t="shared" si="81"/>
        <v>15.744180756011048</v>
      </c>
      <c r="BA60">
        <f t="shared" si="82"/>
        <v>0.55229096674819278</v>
      </c>
      <c r="BB60">
        <f t="shared" si="83"/>
        <v>24.679454000562817</v>
      </c>
      <c r="BC60">
        <f t="shared" si="84"/>
        <v>384.48508500769327</v>
      </c>
      <c r="BD60">
        <f t="shared" si="85"/>
        <v>5.5813182299759515E-3</v>
      </c>
    </row>
    <row r="61" spans="1:108" x14ac:dyDescent="0.25">
      <c r="A61" s="1">
        <v>46</v>
      </c>
      <c r="B61" s="1" t="s">
        <v>98</v>
      </c>
      <c r="C61" s="1">
        <v>1343.0001421794295</v>
      </c>
      <c r="D61" s="1">
        <v>0</v>
      </c>
      <c r="E61">
        <f t="shared" si="58"/>
        <v>8.6860410974140265</v>
      </c>
      <c r="F61">
        <f t="shared" si="59"/>
        <v>8.697371274167888E-2</v>
      </c>
      <c r="G61">
        <f t="shared" si="60"/>
        <v>214.836931660158</v>
      </c>
      <c r="H61">
        <f t="shared" si="61"/>
        <v>1.7230397509549586</v>
      </c>
      <c r="I61">
        <f t="shared" si="62"/>
        <v>1.4733899138176414</v>
      </c>
      <c r="J61">
        <f t="shared" si="63"/>
        <v>16.876144409179688</v>
      </c>
      <c r="K61" s="1">
        <v>6</v>
      </c>
      <c r="L61">
        <f t="shared" si="64"/>
        <v>1.4200000166893005</v>
      </c>
      <c r="M61" s="1">
        <v>1</v>
      </c>
      <c r="N61">
        <f t="shared" si="65"/>
        <v>2.8400000333786011</v>
      </c>
      <c r="O61" s="1">
        <v>11.620937347412109</v>
      </c>
      <c r="P61" s="1">
        <v>16.876144409179688</v>
      </c>
      <c r="Q61" s="1">
        <v>10.011704444885254</v>
      </c>
      <c r="R61" s="1">
        <v>399.86184692382812</v>
      </c>
      <c r="S61" s="1">
        <v>388.63369750976562</v>
      </c>
      <c r="T61" s="1">
        <v>4.1607685089111328</v>
      </c>
      <c r="U61" s="1">
        <v>6.2158098220825195</v>
      </c>
      <c r="V61" s="1">
        <v>22.232181549072266</v>
      </c>
      <c r="W61" s="1">
        <v>33.212856292724609</v>
      </c>
      <c r="X61" s="1">
        <v>499.94021606445312</v>
      </c>
      <c r="Y61" s="1">
        <v>1700.2342529296875</v>
      </c>
      <c r="Z61" s="1">
        <v>6.8617372512817383</v>
      </c>
      <c r="AA61" s="1">
        <v>73.354881286621094</v>
      </c>
      <c r="AB61" s="1">
        <v>1.9708452224731445</v>
      </c>
      <c r="AC61" s="1">
        <v>8.7983503937721252E-2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0.83323369344075515</v>
      </c>
      <c r="AL61">
        <f t="shared" si="67"/>
        <v>1.7230397509549586E-3</v>
      </c>
      <c r="AM61">
        <f t="shared" si="68"/>
        <v>290.02614440917966</v>
      </c>
      <c r="AN61">
        <f t="shared" si="69"/>
        <v>284.77093734741209</v>
      </c>
      <c r="AO61">
        <f t="shared" si="70"/>
        <v>272.03747438823848</v>
      </c>
      <c r="AP61">
        <f t="shared" si="71"/>
        <v>1.704052124177917</v>
      </c>
      <c r="AQ61">
        <f t="shared" si="72"/>
        <v>1.929349905416718</v>
      </c>
      <c r="AR61">
        <f t="shared" si="73"/>
        <v>26.301588545663755</v>
      </c>
      <c r="AS61">
        <f t="shared" si="74"/>
        <v>20.085778723581235</v>
      </c>
      <c r="AT61">
        <f t="shared" si="75"/>
        <v>14.248540878295898</v>
      </c>
      <c r="AU61">
        <f t="shared" si="76"/>
        <v>1.6303338952981576</v>
      </c>
      <c r="AV61">
        <f t="shared" si="77"/>
        <v>8.4389327856744828E-2</v>
      </c>
      <c r="AW61">
        <f t="shared" si="78"/>
        <v>0.45595999159907658</v>
      </c>
      <c r="AX61">
        <f t="shared" si="79"/>
        <v>1.174373903699081</v>
      </c>
      <c r="AY61">
        <f t="shared" si="80"/>
        <v>5.2969587746397075E-2</v>
      </c>
      <c r="AZ61">
        <f t="shared" si="81"/>
        <v>15.75933761791282</v>
      </c>
      <c r="BA61">
        <f t="shared" si="82"/>
        <v>0.55280057554648765</v>
      </c>
      <c r="BB61">
        <f t="shared" si="83"/>
        <v>24.677399132657641</v>
      </c>
      <c r="BC61">
        <f t="shared" si="84"/>
        <v>384.50476957184623</v>
      </c>
      <c r="BD61">
        <f t="shared" si="85"/>
        <v>5.5746747506470549E-3</v>
      </c>
    </row>
    <row r="62" spans="1:108" x14ac:dyDescent="0.25">
      <c r="A62" s="1">
        <v>47</v>
      </c>
      <c r="B62" s="1" t="s">
        <v>99</v>
      </c>
      <c r="C62" s="1">
        <v>1343.5001421682537</v>
      </c>
      <c r="D62" s="1">
        <v>0</v>
      </c>
      <c r="E62">
        <f t="shared" si="58"/>
        <v>8.6865545895514735</v>
      </c>
      <c r="F62">
        <f t="shared" si="59"/>
        <v>8.6942666282588316E-2</v>
      </c>
      <c r="G62">
        <f t="shared" si="60"/>
        <v>214.74531309681245</v>
      </c>
      <c r="H62">
        <f t="shared" si="61"/>
        <v>1.7227394254786155</v>
      </c>
      <c r="I62">
        <f t="shared" si="62"/>
        <v>1.4736426508803828</v>
      </c>
      <c r="J62">
        <f t="shared" si="63"/>
        <v>16.877397537231445</v>
      </c>
      <c r="K62" s="1">
        <v>6</v>
      </c>
      <c r="L62">
        <f t="shared" si="64"/>
        <v>1.4200000166893005</v>
      </c>
      <c r="M62" s="1">
        <v>1</v>
      </c>
      <c r="N62">
        <f t="shared" si="65"/>
        <v>2.8400000333786011</v>
      </c>
      <c r="O62" s="1">
        <v>11.621953964233398</v>
      </c>
      <c r="P62" s="1">
        <v>16.877397537231445</v>
      </c>
      <c r="Q62" s="1">
        <v>10.011556625366211</v>
      </c>
      <c r="R62" s="1">
        <v>399.83645629882812</v>
      </c>
      <c r="S62" s="1">
        <v>388.608642578125</v>
      </c>
      <c r="T62" s="1">
        <v>4.159909725189209</v>
      </c>
      <c r="U62" s="1">
        <v>6.2144565582275391</v>
      </c>
      <c r="V62" s="1">
        <v>22.226091384887695</v>
      </c>
      <c r="W62" s="1">
        <v>33.203384399414063</v>
      </c>
      <c r="X62" s="1">
        <v>499.97406005859375</v>
      </c>
      <c r="Y62" s="1">
        <v>1700.262451171875</v>
      </c>
      <c r="Z62" s="1">
        <v>6.7949314117431641</v>
      </c>
      <c r="AA62" s="1">
        <v>73.354866027832031</v>
      </c>
      <c r="AB62" s="1">
        <v>1.9708452224731445</v>
      </c>
      <c r="AC62" s="1">
        <v>8.7983503937721252E-2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0.83329010009765625</v>
      </c>
      <c r="AL62">
        <f t="shared" si="67"/>
        <v>1.7227394254786155E-3</v>
      </c>
      <c r="AM62">
        <f t="shared" si="68"/>
        <v>290.02739753723142</v>
      </c>
      <c r="AN62">
        <f t="shared" si="69"/>
        <v>284.77195396423338</v>
      </c>
      <c r="AO62">
        <f t="shared" si="70"/>
        <v>272.04198610688763</v>
      </c>
      <c r="AP62">
        <f t="shared" si="71"/>
        <v>1.7042253803746292</v>
      </c>
      <c r="AQ62">
        <f t="shared" si="72"/>
        <v>1.929503279144946</v>
      </c>
      <c r="AR62">
        <f t="shared" si="73"/>
        <v>26.303684862744632</v>
      </c>
      <c r="AS62">
        <f t="shared" si="74"/>
        <v>20.089228304517093</v>
      </c>
      <c r="AT62">
        <f t="shared" si="75"/>
        <v>14.249675750732422</v>
      </c>
      <c r="AU62">
        <f t="shared" si="76"/>
        <v>1.630453697236621</v>
      </c>
      <c r="AV62">
        <f t="shared" si="77"/>
        <v>8.4360098738235467E-2</v>
      </c>
      <c r="AW62">
        <f t="shared" si="78"/>
        <v>0.45586062826456325</v>
      </c>
      <c r="AX62">
        <f t="shared" si="79"/>
        <v>1.1745930689720578</v>
      </c>
      <c r="AY62">
        <f t="shared" si="80"/>
        <v>5.2951162505034392E-2</v>
      </c>
      <c r="AZ62">
        <f t="shared" si="81"/>
        <v>15.752613672321521</v>
      </c>
      <c r="BA62">
        <f t="shared" si="82"/>
        <v>0.55260045600668939</v>
      </c>
      <c r="BB62">
        <f t="shared" si="83"/>
        <v>24.669639558703203</v>
      </c>
      <c r="BC62">
        <f t="shared" si="84"/>
        <v>384.47947055063611</v>
      </c>
      <c r="BD62">
        <f t="shared" si="85"/>
        <v>5.5736180250230355E-3</v>
      </c>
      <c r="BE62">
        <f>AVERAGE(E48:E62)</f>
        <v>8.6549887415646349</v>
      </c>
      <c r="BF62">
        <f t="shared" ref="BF62:DD62" si="86">AVERAGE(F48:F62)</f>
        <v>8.706807865189016E-2</v>
      </c>
      <c r="BG62">
        <f t="shared" si="86"/>
        <v>215.59404809185915</v>
      </c>
      <c r="BH62">
        <f t="shared" si="86"/>
        <v>1.7237050615866087</v>
      </c>
      <c r="BI62">
        <f t="shared" si="86"/>
        <v>1.4724286707738294</v>
      </c>
      <c r="BJ62">
        <f t="shared" si="86"/>
        <v>16.868494669596355</v>
      </c>
      <c r="BK62">
        <f t="shared" si="86"/>
        <v>6</v>
      </c>
      <c r="BL62">
        <f t="shared" si="86"/>
        <v>1.4200000166893005</v>
      </c>
      <c r="BM62">
        <f t="shared" si="86"/>
        <v>1</v>
      </c>
      <c r="BN62">
        <f t="shared" si="86"/>
        <v>2.8400000333786011</v>
      </c>
      <c r="BO62">
        <f t="shared" si="86"/>
        <v>11.615829467773438</v>
      </c>
      <c r="BP62">
        <f t="shared" si="86"/>
        <v>16.868494669596355</v>
      </c>
      <c r="BQ62">
        <f t="shared" si="86"/>
        <v>10.01086877187093</v>
      </c>
      <c r="BR62">
        <f t="shared" si="86"/>
        <v>399.82980957031248</v>
      </c>
      <c r="BS62">
        <f t="shared" si="86"/>
        <v>388.63825276692711</v>
      </c>
      <c r="BT62">
        <f t="shared" si="86"/>
        <v>4.1602127075195314</v>
      </c>
      <c r="BU62">
        <f t="shared" si="86"/>
        <v>6.2161121686299641</v>
      </c>
      <c r="BV62">
        <f t="shared" si="86"/>
        <v>22.236867014567057</v>
      </c>
      <c r="BW62">
        <f t="shared" si="86"/>
        <v>33.225913747151694</v>
      </c>
      <c r="BX62">
        <f t="shared" si="86"/>
        <v>499.92434488932292</v>
      </c>
      <c r="BY62">
        <f t="shared" si="86"/>
        <v>1700.0257812499999</v>
      </c>
      <c r="BZ62">
        <f t="shared" si="86"/>
        <v>6.9411731084187824</v>
      </c>
      <c r="CA62">
        <f t="shared" si="86"/>
        <v>73.355376688639325</v>
      </c>
      <c r="CB62">
        <f t="shared" si="86"/>
        <v>1.9708452224731445</v>
      </c>
      <c r="CC62">
        <f t="shared" si="86"/>
        <v>8.7983503937721252E-2</v>
      </c>
      <c r="CD62">
        <f t="shared" si="86"/>
        <v>1</v>
      </c>
      <c r="CE62">
        <f t="shared" si="86"/>
        <v>-0.21956524252891541</v>
      </c>
      <c r="CF62">
        <f t="shared" si="86"/>
        <v>2.737391471862793</v>
      </c>
      <c r="CG62">
        <f t="shared" si="86"/>
        <v>1</v>
      </c>
      <c r="CH62">
        <f t="shared" si="86"/>
        <v>0</v>
      </c>
      <c r="CI62">
        <f t="shared" si="86"/>
        <v>0.15999999642372131</v>
      </c>
      <c r="CJ62">
        <f t="shared" si="86"/>
        <v>111115</v>
      </c>
      <c r="CK62">
        <f t="shared" si="86"/>
        <v>0.8332072414822046</v>
      </c>
      <c r="CL62">
        <f t="shared" si="86"/>
        <v>1.7237050615866085E-3</v>
      </c>
      <c r="CM62">
        <f t="shared" si="86"/>
        <v>290.01849466959641</v>
      </c>
      <c r="CN62">
        <f t="shared" si="86"/>
        <v>284.76582946777347</v>
      </c>
      <c r="CO62">
        <f t="shared" si="86"/>
        <v>272.00411892023402</v>
      </c>
      <c r="CP62">
        <f t="shared" si="86"/>
        <v>1.7036725716610839</v>
      </c>
      <c r="CQ62">
        <f t="shared" si="86"/>
        <v>1.9284139211037032</v>
      </c>
      <c r="CR62">
        <f t="shared" si="86"/>
        <v>26.288651362450356</v>
      </c>
      <c r="CS62">
        <f t="shared" si="86"/>
        <v>20.07253919382039</v>
      </c>
      <c r="CT62">
        <f t="shared" si="86"/>
        <v>14.242162068684896</v>
      </c>
      <c r="CU62">
        <f t="shared" si="86"/>
        <v>1.6296607045850451</v>
      </c>
      <c r="CV62">
        <f t="shared" si="86"/>
        <v>8.4478163438253637E-2</v>
      </c>
      <c r="CW62">
        <f t="shared" si="86"/>
        <v>0.45598525032987403</v>
      </c>
      <c r="CX62">
        <f t="shared" si="86"/>
        <v>1.1736754542551713</v>
      </c>
      <c r="CY62">
        <f t="shared" si="86"/>
        <v>5.302558785575838E-2</v>
      </c>
      <c r="CZ62">
        <f t="shared" si="86"/>
        <v>15.814982827719637</v>
      </c>
      <c r="DA62">
        <f t="shared" si="86"/>
        <v>0.55474217351456867</v>
      </c>
      <c r="DB62">
        <f t="shared" si="86"/>
        <v>24.692917940410108</v>
      </c>
      <c r="DC62">
        <f t="shared" si="86"/>
        <v>384.5240856317908</v>
      </c>
      <c r="DD62">
        <f t="shared" si="86"/>
        <v>5.557954849624994E-3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062716-stm-vaoc7_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Michaletz, Sean Thomas</dc:creator>
  <cp:lastModifiedBy>User1</cp:lastModifiedBy>
  <dcterms:created xsi:type="dcterms:W3CDTF">2016-09-07T17:59:51Z</dcterms:created>
  <dcterms:modified xsi:type="dcterms:W3CDTF">2016-09-07T17:59:52Z</dcterms:modified>
</cp:coreProperties>
</file>